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ales\Price Lists and Programs\2026\26.Pricing\"/>
    </mc:Choice>
  </mc:AlternateContent>
  <xr:revisionPtr revIDLastSave="0" documentId="13_ncr:1_{436A0185-EBA1-4094-B530-046A5F614CAA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Espoma SKUs" sheetId="1" r:id="rId1"/>
  </sheets>
  <definedNames>
    <definedName name="_xlnm.Print_Area" localSheetId="0">'Espoma SKUs'!$A$2:$X$137</definedName>
    <definedName name="_xlnm.Print_Titles" localSheetId="0">'Espoma SKUs'!$2:$4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7" i="1" l="1"/>
  <c r="J77" i="1"/>
  <c r="J76" i="1"/>
  <c r="V77" i="1"/>
  <c r="V43" i="1"/>
  <c r="U43" i="1"/>
  <c r="J43" i="1"/>
  <c r="U91" i="1"/>
  <c r="Q91" i="1"/>
  <c r="P91" i="1"/>
  <c r="O91" i="1"/>
  <c r="K91" i="1"/>
  <c r="V91" i="1" s="1"/>
  <c r="J91" i="1"/>
  <c r="V26" i="1"/>
  <c r="U26" i="1"/>
  <c r="J26" i="1"/>
  <c r="J134" i="1"/>
  <c r="U134" i="1"/>
  <c r="V134" i="1"/>
  <c r="V6" i="1"/>
  <c r="K130" i="1"/>
  <c r="V130" i="1" s="1"/>
  <c r="Q62" i="1"/>
  <c r="K62" i="1" s="1"/>
  <c r="V62" i="1" s="1"/>
  <c r="Q63" i="1"/>
  <c r="K63" i="1" s="1"/>
  <c r="Q61" i="1"/>
  <c r="K61" i="1" s="1"/>
  <c r="U62" i="1"/>
  <c r="O62" i="1"/>
  <c r="J62" i="1"/>
  <c r="J64" i="1"/>
  <c r="O64" i="1"/>
  <c r="P64" i="1"/>
  <c r="Q64" i="1"/>
  <c r="K64" i="1" s="1"/>
  <c r="V64" i="1" s="1"/>
  <c r="U64" i="1"/>
  <c r="V131" i="1" l="1"/>
  <c r="U131" i="1"/>
  <c r="Q131" i="1"/>
  <c r="P131" i="1"/>
  <c r="O131" i="1"/>
  <c r="J131" i="1"/>
  <c r="U130" i="1"/>
  <c r="P130" i="1"/>
  <c r="O130" i="1"/>
  <c r="J130" i="1"/>
  <c r="V29" i="1"/>
  <c r="U29" i="1"/>
  <c r="Q29" i="1"/>
  <c r="P29" i="1"/>
  <c r="O29" i="1"/>
  <c r="J29" i="1"/>
  <c r="V28" i="1"/>
  <c r="U28" i="1"/>
  <c r="J28" i="1"/>
  <c r="V133" i="1" l="1"/>
  <c r="V132" i="1"/>
  <c r="V129" i="1"/>
  <c r="V128" i="1"/>
  <c r="V127" i="1"/>
  <c r="V126" i="1"/>
  <c r="V124" i="1"/>
  <c r="V123" i="1"/>
  <c r="V122" i="1"/>
  <c r="V121" i="1"/>
  <c r="V125" i="1"/>
  <c r="V120" i="1"/>
  <c r="V119" i="1"/>
  <c r="V118" i="1"/>
  <c r="V117" i="1"/>
  <c r="V116" i="1"/>
  <c r="V115" i="1"/>
  <c r="V114" i="1"/>
  <c r="V113" i="1"/>
  <c r="V112" i="1"/>
  <c r="J125" i="1" l="1"/>
  <c r="V111" i="1" l="1"/>
  <c r="Q117" i="1" l="1"/>
  <c r="Q118" i="1"/>
  <c r="Q119" i="1"/>
  <c r="U133" i="1" l="1"/>
  <c r="J133" i="1"/>
  <c r="U132" i="1"/>
  <c r="J132" i="1"/>
  <c r="J128" i="1"/>
  <c r="U128" i="1"/>
  <c r="U126" i="1"/>
  <c r="J126" i="1"/>
  <c r="U125" i="1"/>
  <c r="P116" i="1" l="1"/>
  <c r="V23" i="1" l="1"/>
  <c r="U23" i="1"/>
  <c r="J23" i="1"/>
  <c r="P115" i="1" l="1"/>
  <c r="V27" i="1" l="1"/>
  <c r="U27" i="1"/>
  <c r="Q27" i="1"/>
  <c r="P27" i="1"/>
  <c r="O27" i="1"/>
  <c r="J27" i="1"/>
  <c r="U118" i="1"/>
  <c r="O118" i="1"/>
  <c r="J118" i="1"/>
  <c r="V63" i="1"/>
  <c r="U63" i="1"/>
  <c r="O63" i="1"/>
  <c r="J63" i="1"/>
  <c r="Q15" i="1" l="1"/>
  <c r="Q9" i="1"/>
  <c r="Q10" i="1"/>
  <c r="Q14" i="1"/>
  <c r="Q17" i="1"/>
  <c r="Q19" i="1"/>
  <c r="Q20" i="1"/>
  <c r="Q24" i="1"/>
  <c r="Q25" i="1"/>
  <c r="Q22" i="1"/>
  <c r="Q32" i="1"/>
  <c r="Q33" i="1"/>
  <c r="Q35" i="1"/>
  <c r="Q36" i="1"/>
  <c r="Q39" i="1"/>
  <c r="Q41" i="1"/>
  <c r="Q42" i="1"/>
  <c r="Q44" i="1"/>
  <c r="Q47" i="1"/>
  <c r="Q48" i="1"/>
  <c r="Q49" i="1"/>
  <c r="Q52" i="1"/>
  <c r="Q65" i="1"/>
  <c r="Q66" i="1"/>
  <c r="Q67" i="1"/>
  <c r="Q68" i="1"/>
  <c r="Q92" i="1"/>
  <c r="Q83" i="1"/>
  <c r="Q87" i="1"/>
  <c r="Q88" i="1"/>
  <c r="Q86" i="1"/>
  <c r="Q85" i="1"/>
  <c r="Q90" i="1"/>
  <c r="Q94" i="1"/>
  <c r="Q96" i="1"/>
  <c r="Q101" i="1"/>
  <c r="Q99" i="1"/>
  <c r="Q120" i="1"/>
  <c r="Q116" i="1"/>
  <c r="Q115" i="1"/>
  <c r="Q105" i="1"/>
  <c r="Q106" i="1"/>
  <c r="Q107" i="1"/>
  <c r="Q108" i="1"/>
  <c r="Q104" i="1"/>
  <c r="J99" i="1" l="1"/>
  <c r="K99" i="1"/>
  <c r="V99" i="1" s="1"/>
  <c r="O99" i="1"/>
  <c r="P99" i="1"/>
  <c r="U99" i="1"/>
  <c r="J42" i="1"/>
  <c r="O42" i="1"/>
  <c r="P42" i="1"/>
  <c r="U42" i="1"/>
  <c r="V42" i="1"/>
  <c r="K94" i="1"/>
  <c r="V94" i="1" s="1"/>
  <c r="K105" i="1"/>
  <c r="V105" i="1" s="1"/>
  <c r="K106" i="1"/>
  <c r="V106" i="1" s="1"/>
  <c r="K107" i="1"/>
  <c r="V107" i="1" s="1"/>
  <c r="K108" i="1"/>
  <c r="V108" i="1" s="1"/>
  <c r="K104" i="1"/>
  <c r="V104" i="1" s="1"/>
  <c r="V96" i="1"/>
  <c r="V25" i="1"/>
  <c r="U25" i="1"/>
  <c r="P25" i="1"/>
  <c r="O25" i="1"/>
  <c r="J25" i="1"/>
  <c r="V24" i="1"/>
  <c r="U24" i="1"/>
  <c r="P24" i="1"/>
  <c r="O24" i="1"/>
  <c r="J24" i="1"/>
  <c r="V137" i="1"/>
  <c r="U137" i="1"/>
  <c r="J137" i="1"/>
  <c r="V48" i="1"/>
  <c r="U48" i="1"/>
  <c r="P48" i="1"/>
  <c r="O48" i="1"/>
  <c r="J48" i="1"/>
  <c r="U108" i="1"/>
  <c r="P108" i="1"/>
  <c r="O108" i="1"/>
  <c r="J108" i="1"/>
  <c r="U107" i="1"/>
  <c r="P107" i="1"/>
  <c r="O107" i="1"/>
  <c r="J107" i="1"/>
  <c r="U106" i="1"/>
  <c r="P106" i="1"/>
  <c r="O106" i="1"/>
  <c r="J106" i="1"/>
  <c r="U105" i="1"/>
  <c r="P105" i="1"/>
  <c r="O105" i="1"/>
  <c r="J105" i="1"/>
  <c r="U104" i="1"/>
  <c r="P104" i="1"/>
  <c r="O104" i="1"/>
  <c r="J104" i="1"/>
  <c r="V100" i="1"/>
  <c r="U100" i="1"/>
  <c r="J100" i="1"/>
  <c r="U129" i="1"/>
  <c r="P129" i="1"/>
  <c r="O129" i="1"/>
  <c r="J129" i="1"/>
  <c r="U127" i="1"/>
  <c r="J127" i="1"/>
  <c r="U124" i="1"/>
  <c r="P124" i="1"/>
  <c r="O124" i="1"/>
  <c r="J124" i="1"/>
  <c r="U123" i="1"/>
  <c r="P123" i="1"/>
  <c r="O123" i="1"/>
  <c r="J123" i="1"/>
  <c r="U122" i="1"/>
  <c r="P122" i="1"/>
  <c r="O122" i="1"/>
  <c r="J122" i="1"/>
  <c r="U121" i="1"/>
  <c r="J121" i="1"/>
  <c r="U120" i="1"/>
  <c r="O120" i="1"/>
  <c r="J120" i="1"/>
  <c r="U119" i="1"/>
  <c r="P119" i="1"/>
  <c r="O119" i="1"/>
  <c r="J119" i="1"/>
  <c r="U117" i="1"/>
  <c r="P117" i="1"/>
  <c r="O117" i="1"/>
  <c r="J117" i="1"/>
  <c r="U116" i="1"/>
  <c r="O116" i="1"/>
  <c r="J116" i="1"/>
  <c r="U115" i="1"/>
  <c r="O115" i="1"/>
  <c r="J115" i="1"/>
  <c r="U114" i="1"/>
  <c r="J114" i="1"/>
  <c r="U113" i="1"/>
  <c r="J113" i="1"/>
  <c r="U112" i="1"/>
  <c r="J112" i="1"/>
  <c r="U111" i="1"/>
  <c r="J111" i="1"/>
  <c r="V78" i="1"/>
  <c r="U78" i="1"/>
  <c r="J78" i="1"/>
  <c r="V76" i="1"/>
  <c r="U76" i="1"/>
  <c r="V75" i="1"/>
  <c r="U75" i="1"/>
  <c r="J75" i="1"/>
  <c r="V74" i="1"/>
  <c r="U74" i="1"/>
  <c r="J74" i="1"/>
  <c r="V73" i="1"/>
  <c r="U73" i="1"/>
  <c r="J73" i="1"/>
  <c r="V72" i="1"/>
  <c r="U72" i="1"/>
  <c r="J72" i="1"/>
  <c r="V101" i="1"/>
  <c r="U101" i="1"/>
  <c r="P101" i="1"/>
  <c r="O101" i="1"/>
  <c r="J101" i="1"/>
  <c r="V98" i="1"/>
  <c r="U98" i="1"/>
  <c r="J98" i="1"/>
  <c r="V97" i="1"/>
  <c r="U97" i="1"/>
  <c r="P97" i="1"/>
  <c r="O97" i="1"/>
  <c r="J97" i="1"/>
  <c r="U96" i="1"/>
  <c r="P96" i="1"/>
  <c r="O96" i="1"/>
  <c r="J96" i="1"/>
  <c r="V95" i="1"/>
  <c r="U95" i="1"/>
  <c r="J95" i="1"/>
  <c r="U94" i="1"/>
  <c r="P94" i="1"/>
  <c r="O94" i="1"/>
  <c r="J94" i="1"/>
  <c r="V93" i="1"/>
  <c r="U93" i="1"/>
  <c r="J93" i="1"/>
  <c r="V90" i="1"/>
  <c r="U90" i="1"/>
  <c r="P90" i="1"/>
  <c r="O90" i="1"/>
  <c r="J90" i="1"/>
  <c r="V89" i="1"/>
  <c r="U89" i="1"/>
  <c r="J89" i="1"/>
  <c r="V88" i="1"/>
  <c r="U88" i="1"/>
  <c r="P88" i="1"/>
  <c r="O88" i="1"/>
  <c r="J88" i="1"/>
  <c r="V87" i="1"/>
  <c r="U87" i="1"/>
  <c r="P87" i="1"/>
  <c r="O87" i="1"/>
  <c r="J87" i="1"/>
  <c r="V86" i="1"/>
  <c r="U86" i="1"/>
  <c r="P86" i="1"/>
  <c r="O86" i="1"/>
  <c r="J86" i="1"/>
  <c r="V85" i="1"/>
  <c r="U85" i="1"/>
  <c r="P85" i="1"/>
  <c r="O85" i="1"/>
  <c r="J85" i="1"/>
  <c r="V84" i="1"/>
  <c r="U84" i="1"/>
  <c r="J84" i="1"/>
  <c r="V92" i="1"/>
  <c r="U92" i="1"/>
  <c r="P92" i="1"/>
  <c r="O92" i="1"/>
  <c r="J92" i="1"/>
  <c r="V83" i="1"/>
  <c r="U83" i="1"/>
  <c r="P83" i="1"/>
  <c r="O83" i="1"/>
  <c r="J83" i="1"/>
  <c r="U82" i="1"/>
  <c r="J82" i="1"/>
  <c r="U68" i="1"/>
  <c r="P68" i="1"/>
  <c r="O68" i="1"/>
  <c r="K68" i="1"/>
  <c r="V68" i="1" s="1"/>
  <c r="J68" i="1"/>
  <c r="U67" i="1"/>
  <c r="P67" i="1"/>
  <c r="O67" i="1"/>
  <c r="K67" i="1"/>
  <c r="V67" i="1" s="1"/>
  <c r="J67" i="1"/>
  <c r="U66" i="1"/>
  <c r="P66" i="1"/>
  <c r="O66" i="1"/>
  <c r="K66" i="1"/>
  <c r="V66" i="1" s="1"/>
  <c r="J66" i="1"/>
  <c r="U65" i="1"/>
  <c r="P65" i="1"/>
  <c r="O65" i="1"/>
  <c r="K65" i="1"/>
  <c r="V65" i="1" s="1"/>
  <c r="J65" i="1"/>
  <c r="V61" i="1"/>
  <c r="U61" i="1"/>
  <c r="O61" i="1"/>
  <c r="J61" i="1"/>
  <c r="V52" i="1"/>
  <c r="U52" i="1"/>
  <c r="P52" i="1"/>
  <c r="O52" i="1"/>
  <c r="J52" i="1"/>
  <c r="V51" i="1"/>
  <c r="U51" i="1"/>
  <c r="J51" i="1"/>
  <c r="U50" i="1"/>
  <c r="J50" i="1"/>
  <c r="U49" i="1"/>
  <c r="O49" i="1"/>
  <c r="K49" i="1"/>
  <c r="V49" i="1" s="1"/>
  <c r="J49" i="1"/>
  <c r="U58" i="1"/>
  <c r="P58" i="1"/>
  <c r="V58" i="1" s="1"/>
  <c r="O58" i="1"/>
  <c r="J58" i="1"/>
  <c r="V47" i="1"/>
  <c r="U47" i="1"/>
  <c r="P47" i="1"/>
  <c r="O47" i="1"/>
  <c r="J47" i="1"/>
  <c r="V46" i="1"/>
  <c r="U46" i="1"/>
  <c r="J46" i="1"/>
  <c r="U45" i="1"/>
  <c r="J45" i="1"/>
  <c r="V44" i="1"/>
  <c r="U44" i="1"/>
  <c r="P44" i="1"/>
  <c r="O44" i="1"/>
  <c r="J44" i="1"/>
  <c r="V41" i="1"/>
  <c r="U41" i="1"/>
  <c r="P41" i="1"/>
  <c r="O41" i="1"/>
  <c r="J41" i="1"/>
  <c r="V40" i="1"/>
  <c r="U40" i="1"/>
  <c r="J40" i="1"/>
  <c r="V39" i="1"/>
  <c r="U39" i="1"/>
  <c r="P39" i="1"/>
  <c r="O39" i="1"/>
  <c r="J39" i="1"/>
  <c r="V38" i="1"/>
  <c r="U38" i="1"/>
  <c r="J38" i="1"/>
  <c r="V37" i="1"/>
  <c r="U37" i="1"/>
  <c r="J37" i="1"/>
  <c r="U56" i="1"/>
  <c r="P56" i="1"/>
  <c r="V56" i="1" s="1"/>
  <c r="O56" i="1"/>
  <c r="J56" i="1"/>
  <c r="V36" i="1"/>
  <c r="U36" i="1"/>
  <c r="P36" i="1"/>
  <c r="O36" i="1"/>
  <c r="J36" i="1"/>
  <c r="V35" i="1"/>
  <c r="U35" i="1"/>
  <c r="P35" i="1"/>
  <c r="O35" i="1"/>
  <c r="J35" i="1"/>
  <c r="V34" i="1"/>
  <c r="U34" i="1"/>
  <c r="J34" i="1"/>
  <c r="V33" i="1"/>
  <c r="U33" i="1"/>
  <c r="P33" i="1"/>
  <c r="O33" i="1"/>
  <c r="J33" i="1"/>
  <c r="U57" i="1"/>
  <c r="P57" i="1"/>
  <c r="V57" i="1" s="1"/>
  <c r="O57" i="1"/>
  <c r="J57" i="1"/>
  <c r="V32" i="1"/>
  <c r="U32" i="1"/>
  <c r="P32" i="1"/>
  <c r="O32" i="1"/>
  <c r="J32" i="1"/>
  <c r="V31" i="1"/>
  <c r="U31" i="1"/>
  <c r="J31" i="1"/>
  <c r="V30" i="1"/>
  <c r="U30" i="1"/>
  <c r="J30" i="1"/>
  <c r="V22" i="1"/>
  <c r="U22" i="1"/>
  <c r="P22" i="1"/>
  <c r="O22" i="1"/>
  <c r="J22" i="1"/>
  <c r="V21" i="1"/>
  <c r="U21" i="1"/>
  <c r="J21" i="1"/>
  <c r="V20" i="1"/>
  <c r="U20" i="1"/>
  <c r="P20" i="1"/>
  <c r="O20" i="1"/>
  <c r="J20" i="1"/>
  <c r="V19" i="1"/>
  <c r="U19" i="1"/>
  <c r="P19" i="1"/>
  <c r="O19" i="1"/>
  <c r="J19" i="1"/>
  <c r="V18" i="1"/>
  <c r="U18" i="1"/>
  <c r="J18" i="1"/>
  <c r="V17" i="1"/>
  <c r="U17" i="1"/>
  <c r="P17" i="1"/>
  <c r="O17" i="1"/>
  <c r="J17" i="1"/>
  <c r="V16" i="1"/>
  <c r="U16" i="1"/>
  <c r="J16" i="1"/>
  <c r="V15" i="1"/>
  <c r="U15" i="1"/>
  <c r="P15" i="1"/>
  <c r="O15" i="1"/>
  <c r="J15" i="1"/>
  <c r="V14" i="1"/>
  <c r="U14" i="1"/>
  <c r="P14" i="1"/>
  <c r="O14" i="1"/>
  <c r="J14" i="1"/>
  <c r="V13" i="1"/>
  <c r="U13" i="1"/>
  <c r="J13" i="1"/>
  <c r="V12" i="1"/>
  <c r="U12" i="1"/>
  <c r="J12" i="1"/>
  <c r="V11" i="1"/>
  <c r="U11" i="1"/>
  <c r="J11" i="1"/>
  <c r="U55" i="1"/>
  <c r="P55" i="1"/>
  <c r="V55" i="1" s="1"/>
  <c r="O55" i="1"/>
  <c r="J55" i="1"/>
  <c r="V10" i="1"/>
  <c r="U10" i="1"/>
  <c r="P10" i="1"/>
  <c r="O10" i="1"/>
  <c r="J10" i="1"/>
  <c r="V9" i="1"/>
  <c r="U9" i="1"/>
  <c r="P9" i="1"/>
  <c r="O9" i="1"/>
  <c r="J9" i="1"/>
  <c r="V8" i="1"/>
  <c r="U8" i="1"/>
  <c r="J8" i="1"/>
  <c r="V7" i="1"/>
  <c r="U7" i="1"/>
  <c r="J7" i="1"/>
  <c r="U6" i="1"/>
  <c r="J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tc={62E83925-077F-4B35-A5CC-579412A2E245}</author>
  </authors>
  <commentList>
    <comment ref="R114" authorId="0" shapeId="0" xr:uid="{62E83925-077F-4B35-A5CC-579412A2E245}">
      <text>
        <t>[Threaded comment]
Your version of Excel allows you to read this threaded comment; however, any edits to it will get removed if the file is opened in a newer version of Excel. Learn more: https://go.microsoft.com/fwlink/?linkid=870924
Comment:
    Need new height</t>
      </text>
    </comment>
  </commentList>
</comments>
</file>

<file path=xl/sharedStrings.xml><?xml version="1.0" encoding="utf-8"?>
<sst xmlns="http://schemas.openxmlformats.org/spreadsheetml/2006/main" count="822" uniqueCount="445">
  <si>
    <t xml:space="preserve">Shipping </t>
  </si>
  <si>
    <t>Item</t>
  </si>
  <si>
    <t>Container</t>
  </si>
  <si>
    <t xml:space="preserve">Item </t>
  </si>
  <si>
    <t>Case</t>
  </si>
  <si>
    <t>Plt</t>
  </si>
  <si>
    <t>Pallet Ti/Hi</t>
  </si>
  <si>
    <t>Brand  / Size</t>
  </si>
  <si>
    <t>MFG #</t>
  </si>
  <si>
    <t>Pack</t>
  </si>
  <si>
    <t>UPC Code</t>
  </si>
  <si>
    <t>Code ( I 2 of 5)</t>
  </si>
  <si>
    <t>Height</t>
  </si>
  <si>
    <t>Width</t>
  </si>
  <si>
    <t>Depth</t>
  </si>
  <si>
    <t>Wt</t>
  </si>
  <si>
    <t>Cube</t>
  </si>
  <si>
    <t>Per Plt</t>
  </si>
  <si>
    <t>Ht</t>
  </si>
  <si>
    <t>items / layer</t>
  </si>
  <si>
    <t># of layers</t>
  </si>
  <si>
    <t>Premium Plant Foods</t>
  </si>
  <si>
    <t>Holly-Tone 50 lb. Bag</t>
  </si>
  <si>
    <t>HT50</t>
  </si>
  <si>
    <t>050197001502</t>
  </si>
  <si>
    <t>NA</t>
  </si>
  <si>
    <t>Holly-Tone 36 lb. Bag</t>
  </si>
  <si>
    <t>HT36</t>
  </si>
  <si>
    <t>050197001366</t>
  </si>
  <si>
    <t>Holly-Tone 18 lb. bag</t>
  </si>
  <si>
    <t>HT18</t>
  </si>
  <si>
    <t>050197001182</t>
  </si>
  <si>
    <t>Holly-Tone 8 lb. bag</t>
  </si>
  <si>
    <t>HT8</t>
  </si>
  <si>
    <t>050197001083</t>
  </si>
  <si>
    <t>10050197001080</t>
  </si>
  <si>
    <t>Holly-Tone 4 lb. Bag</t>
  </si>
  <si>
    <t>HT4</t>
  </si>
  <si>
    <t>050197001045</t>
  </si>
  <si>
    <t>10050197001042</t>
  </si>
  <si>
    <t>Plant-Tone 50 lb. Bag</t>
  </si>
  <si>
    <t>PT50</t>
  </si>
  <si>
    <t>050197002509</t>
  </si>
  <si>
    <t>Plant-Tone 36 lb. bag</t>
  </si>
  <si>
    <t>PT36</t>
  </si>
  <si>
    <t>050197002363</t>
  </si>
  <si>
    <t>Plant-Tone 18 lb. bag</t>
  </si>
  <si>
    <t>PT18</t>
  </si>
  <si>
    <t>050197002189</t>
  </si>
  <si>
    <t>Plant-Tone 8 lb. bag</t>
  </si>
  <si>
    <t>PT8</t>
  </si>
  <si>
    <t>050197002080</t>
  </si>
  <si>
    <t>10050197002087</t>
  </si>
  <si>
    <t>Plant-Tone 4 lb. bag</t>
  </si>
  <si>
    <t xml:space="preserve">PT4 </t>
  </si>
  <si>
    <t>050197002042</t>
  </si>
  <si>
    <t>10050197002049</t>
  </si>
  <si>
    <t>Flower-Tone 18 lb. bag</t>
  </si>
  <si>
    <t>FT18</t>
  </si>
  <si>
    <t>050197029186</t>
  </si>
  <si>
    <t>Flower-Tone 4 lb. bag</t>
  </si>
  <si>
    <t>FT4</t>
  </si>
  <si>
    <t>050197029049</t>
  </si>
  <si>
    <t>10050197029046</t>
  </si>
  <si>
    <t>Rose-Tone 18 lb. bag</t>
  </si>
  <si>
    <t>RT18</t>
  </si>
  <si>
    <t>050197004183</t>
  </si>
  <si>
    <t>Rose-Tone 8 lb. Bag</t>
  </si>
  <si>
    <t>RT8</t>
  </si>
  <si>
    <t>050197004084</t>
  </si>
  <si>
    <t>10050197004081</t>
  </si>
  <si>
    <t>Rose-Tone 4 lb. Bag</t>
  </si>
  <si>
    <t>RT4</t>
  </si>
  <si>
    <t>050197004046</t>
  </si>
  <si>
    <t>10050197004043</t>
  </si>
  <si>
    <t>Bulb-Tone 18 lb. Bag</t>
  </si>
  <si>
    <t>BT18</t>
  </si>
  <si>
    <t>050197006187</t>
  </si>
  <si>
    <t>Bulb-Tone 4 lb. Bag</t>
  </si>
  <si>
    <t>BT4</t>
  </si>
  <si>
    <t>050197006040</t>
  </si>
  <si>
    <t>10050197006047</t>
  </si>
  <si>
    <t>Azalea-Tone 18 lb. bag</t>
  </si>
  <si>
    <t>AT18</t>
  </si>
  <si>
    <t>050197065184</t>
  </si>
  <si>
    <t>Azalea-Tone 8 lb. bag</t>
  </si>
  <si>
    <t>AT8</t>
  </si>
  <si>
    <t>050197065085</t>
  </si>
  <si>
    <t>10050197065082</t>
  </si>
  <si>
    <t>Azalea-Tone 4 lb. Bag</t>
  </si>
  <si>
    <t>AT4</t>
  </si>
  <si>
    <t>050197065047</t>
  </si>
  <si>
    <t>10050197065044</t>
  </si>
  <si>
    <t>Berry-Tone 18 lb. Bag</t>
  </si>
  <si>
    <t>BR18</t>
  </si>
  <si>
    <t>050197066181</t>
  </si>
  <si>
    <t>Berry-Tone 4 lb. Bag</t>
  </si>
  <si>
    <t>BR4</t>
  </si>
  <si>
    <t>050197066044</t>
  </si>
  <si>
    <t>10050197066041</t>
  </si>
  <si>
    <t>Evergreen-tone 18 lb. Bag</t>
  </si>
  <si>
    <t>ET18</t>
  </si>
  <si>
    <t>050197067188</t>
  </si>
  <si>
    <t>Evergreen-tone 8 lb. Bag</t>
  </si>
  <si>
    <t>ET8</t>
  </si>
  <si>
    <t>050197067089</t>
  </si>
  <si>
    <t>10050197067086</t>
  </si>
  <si>
    <t>Garden-Tone 36 lb. Bag</t>
  </si>
  <si>
    <t>GT36</t>
  </si>
  <si>
    <t>050197003360</t>
  </si>
  <si>
    <t>Garden-Tone 18 lb. Bag</t>
  </si>
  <si>
    <t>GT18</t>
  </si>
  <si>
    <t>050197003186</t>
  </si>
  <si>
    <t>Garden-Tone 8 lb. Bag</t>
  </si>
  <si>
    <t>GT8</t>
  </si>
  <si>
    <t>050197003087</t>
  </si>
  <si>
    <t>10050197003084</t>
  </si>
  <si>
    <t>Garden-Tone 4 lb. Bag</t>
  </si>
  <si>
    <t xml:space="preserve">GT4 </t>
  </si>
  <si>
    <t>050197003049</t>
  </si>
  <si>
    <t>10050197003046</t>
  </si>
  <si>
    <t>Tomato-Tone 18 lb. Bag</t>
  </si>
  <si>
    <t>TO18</t>
  </si>
  <si>
    <t>050197009188</t>
  </si>
  <si>
    <t>Tomato-Tone 8 lb. Bag</t>
  </si>
  <si>
    <t>TO8</t>
  </si>
  <si>
    <t>050197009089</t>
  </si>
  <si>
    <t>10050197009086</t>
  </si>
  <si>
    <t>Tomato-Tone 4 lb. Bag</t>
  </si>
  <si>
    <t>TO4</t>
  </si>
  <si>
    <t>050197009041</t>
  </si>
  <si>
    <t>10050197009048</t>
  </si>
  <si>
    <t>Tree-Tone 36 lb. Bag</t>
  </si>
  <si>
    <t>TR36</t>
  </si>
  <si>
    <t>050197007368</t>
  </si>
  <si>
    <t>Tree-Tone 18 lb. Bag</t>
  </si>
  <si>
    <t>TR18</t>
  </si>
  <si>
    <t>050197007184</t>
  </si>
  <si>
    <t>Tree-Tone 4 lb. Bag</t>
  </si>
  <si>
    <t xml:space="preserve">TR4 </t>
  </si>
  <si>
    <t>050197007047</t>
  </si>
  <si>
    <t>10050197007044</t>
  </si>
  <si>
    <t>Citrus-Tone 18 lb. Bag</t>
  </si>
  <si>
    <t>CT18</t>
  </si>
  <si>
    <t>050197050180</t>
  </si>
  <si>
    <t>Citrus-Tone 8 lb. Bag</t>
  </si>
  <si>
    <t>CT8</t>
  </si>
  <si>
    <t>050197050081</t>
  </si>
  <si>
    <t>10050197050088</t>
  </si>
  <si>
    <t>Citrus-Tone 4 lb. Bag</t>
  </si>
  <si>
    <t>CT4</t>
  </si>
  <si>
    <t>050197050043</t>
  </si>
  <si>
    <t>10050197050040</t>
  </si>
  <si>
    <t>Palm-Tone 18 lb. Bag</t>
  </si>
  <si>
    <t>PM18</t>
  </si>
  <si>
    <t>050197039185</t>
  </si>
  <si>
    <t>Palm-Tone 4 lb. Bag</t>
  </si>
  <si>
    <t>PM4</t>
  </si>
  <si>
    <t>050197039048</t>
  </si>
  <si>
    <t>10050197039045</t>
  </si>
  <si>
    <t>Bio-tone Starter Plus 25 lb. Bag</t>
  </si>
  <si>
    <t>BTSP25</t>
  </si>
  <si>
    <t>050197038256</t>
  </si>
  <si>
    <t>Bio-tone Starter Plus 18 lb. Bag</t>
  </si>
  <si>
    <t>BTSP18</t>
  </si>
  <si>
    <t>050197038188</t>
  </si>
  <si>
    <t>Bio-tone Starter Plus 8 lb. Bag</t>
  </si>
  <si>
    <t>BTSP8</t>
  </si>
  <si>
    <t>050197038089</t>
  </si>
  <si>
    <t>10050197038086</t>
  </si>
  <si>
    <t>Bio-tone Starter Plus 4 lb. Bag</t>
  </si>
  <si>
    <t>BTSP4</t>
  </si>
  <si>
    <t>050197038041</t>
  </si>
  <si>
    <t>10050197038048</t>
  </si>
  <si>
    <t>Bio-tone Starter Plus 5 oz. Bag</t>
  </si>
  <si>
    <t>BTSP5OZ</t>
  </si>
  <si>
    <t>050197038027</t>
  </si>
  <si>
    <t>10050197038802</t>
  </si>
  <si>
    <t>Bio-tone Starter Granular 25 lb. Bag</t>
  </si>
  <si>
    <t>BTSG25</t>
  </si>
  <si>
    <t>050197035255</t>
  </si>
  <si>
    <t>Iron-tone 20 lb. Bag</t>
  </si>
  <si>
    <t>IT20</t>
  </si>
  <si>
    <t>050197054201</t>
  </si>
  <si>
    <t>Iron-tone 5 lb. Bag</t>
  </si>
  <si>
    <t xml:space="preserve">IT5 </t>
  </si>
  <si>
    <t>050197054058</t>
  </si>
  <si>
    <t>10050197054055</t>
  </si>
  <si>
    <t>Plant Food Display Bins</t>
  </si>
  <si>
    <t>Holly-Tone 4 lb. Bag Display Bin</t>
  </si>
  <si>
    <t>HT4MP</t>
  </si>
  <si>
    <t>20050197001902</t>
  </si>
  <si>
    <t>Tomato-Tone 4 lb. Bag Display Bin</t>
  </si>
  <si>
    <t>TO4MP</t>
  </si>
  <si>
    <t>20050197009908</t>
  </si>
  <si>
    <t>Garden-Tone 4 lb. Bag Display Bin</t>
  </si>
  <si>
    <t>GT4MP</t>
  </si>
  <si>
    <t>20050197003906</t>
  </si>
  <si>
    <t>Bio-tone Starter Plus 4 lb. Bag Display Bin</t>
  </si>
  <si>
    <t>BTSP4MP</t>
  </si>
  <si>
    <t>20050197038908</t>
  </si>
  <si>
    <t>Liquid Plant Foods</t>
  </si>
  <si>
    <t xml:space="preserve">Bloom! 16oz Bottle </t>
  </si>
  <si>
    <t>BL16</t>
  </si>
  <si>
    <t>050197304160</t>
  </si>
  <si>
    <t>Grow! 16 oz Bottle</t>
  </si>
  <si>
    <t>GR16</t>
  </si>
  <si>
    <t>050197303163</t>
  </si>
  <si>
    <t>10050197303160</t>
  </si>
  <si>
    <t xml:space="preserve">Tomato! 16oz Bottle </t>
  </si>
  <si>
    <t>TOPF16</t>
  </si>
  <si>
    <t>050197313162</t>
  </si>
  <si>
    <t>10050197313169</t>
  </si>
  <si>
    <t>Tomato! 8 oz Bottle</t>
  </si>
  <si>
    <t>TOPF8</t>
  </si>
  <si>
    <t>050197313087</t>
  </si>
  <si>
    <t>10050197313084</t>
  </si>
  <si>
    <t>Indoor! 8oz Bottle</t>
  </si>
  <si>
    <t>INPF8</t>
  </si>
  <si>
    <t>050197305082</t>
  </si>
  <si>
    <t>10050197305089</t>
  </si>
  <si>
    <t>Cactus! 8oz Bottle</t>
  </si>
  <si>
    <t>CAPF8</t>
  </si>
  <si>
    <t>050197306089</t>
  </si>
  <si>
    <t>10050197306086</t>
  </si>
  <si>
    <t>Violet! 8oz Bottle</t>
  </si>
  <si>
    <t>VIPF8</t>
  </si>
  <si>
    <t>050197307086</t>
  </si>
  <si>
    <t>10050197307083</t>
  </si>
  <si>
    <t>Orchid! 8oz Bottle</t>
  </si>
  <si>
    <t>ORPF8</t>
  </si>
  <si>
    <t>050197308083</t>
  </si>
  <si>
    <t>10050197308080</t>
  </si>
  <si>
    <t xml:space="preserve"> </t>
  </si>
  <si>
    <t>Lawn Foods</t>
  </si>
  <si>
    <t>Espoma Lawn Food 40 lb. Bag</t>
  </si>
  <si>
    <t>ELF40</t>
  </si>
  <si>
    <t>050197053402</t>
  </si>
  <si>
    <t>Espoma Lawn Food 20 lb. Bag</t>
  </si>
  <si>
    <t>ELF20</t>
  </si>
  <si>
    <t>050197053204</t>
  </si>
  <si>
    <t>Espoma Organic Turf Tone Weed Preventer Plus Lawn Food 25 lb.</t>
  </si>
  <si>
    <t>TTWP25</t>
  </si>
  <si>
    <t>050197072250</t>
  </si>
  <si>
    <t>Lightning Lime 30 lb. Bag</t>
  </si>
  <si>
    <t>LL30</t>
  </si>
  <si>
    <t>050197060301</t>
  </si>
  <si>
    <t xml:space="preserve">Espoma Organic Turf ToneAll Season Lawn Food </t>
  </si>
  <si>
    <t>TTAS28</t>
  </si>
  <si>
    <t>050197069281</t>
  </si>
  <si>
    <t>TTAS14</t>
  </si>
  <si>
    <t>050197069144</t>
  </si>
  <si>
    <t xml:space="preserve">Espoma Organic Turf ToneFall Winterizer </t>
  </si>
  <si>
    <t>TTFW30</t>
  </si>
  <si>
    <t>050197070300</t>
  </si>
  <si>
    <t>Espoma Organic Turf Tone Lawn Starter</t>
  </si>
  <si>
    <t>TTLS30</t>
  </si>
  <si>
    <t>050197071307</t>
  </si>
  <si>
    <t>Organic Supplements</t>
  </si>
  <si>
    <t>Chicken Manure 25 lb. Bag</t>
  </si>
  <si>
    <t>GM25</t>
  </si>
  <si>
    <t>050197018258</t>
  </si>
  <si>
    <t>Chicken Manure 3.75 lb. Bag</t>
  </si>
  <si>
    <t>GM3</t>
  </si>
  <si>
    <t>050197018036</t>
  </si>
  <si>
    <t>10050197018033</t>
  </si>
  <si>
    <t>Bone Meal 24 lb. Bag</t>
  </si>
  <si>
    <t>BM24</t>
  </si>
  <si>
    <t>050197010245</t>
  </si>
  <si>
    <t>Bone Meal 8 lb. Bag (New Size)</t>
  </si>
  <si>
    <t>BM8</t>
  </si>
  <si>
    <t>050197010085</t>
  </si>
  <si>
    <t>10050197010082</t>
  </si>
  <si>
    <t>Bone Meal 4 lb. Bag</t>
  </si>
  <si>
    <t>BM04</t>
  </si>
  <si>
    <t>050197010092</t>
  </si>
  <si>
    <t>10050197010099</t>
  </si>
  <si>
    <t>Cottonseed Meal 3.5 lb. Bag</t>
  </si>
  <si>
    <t>CM3</t>
  </si>
  <si>
    <t>050197014038</t>
  </si>
  <si>
    <t>10050197014035</t>
  </si>
  <si>
    <t>Kelp Meal 4 lb. Bag</t>
  </si>
  <si>
    <t>KM4</t>
  </si>
  <si>
    <t>050197027045</t>
  </si>
  <si>
    <t>10050197027042</t>
  </si>
  <si>
    <t>Blood Meal 17 lb. Bag</t>
  </si>
  <si>
    <t>DB17</t>
  </si>
  <si>
    <t>050197013178</t>
  </si>
  <si>
    <t>Blood Meal 3 lb. Bag</t>
  </si>
  <si>
    <t>DB03</t>
  </si>
  <si>
    <t>050197013093</t>
  </si>
  <si>
    <t>10050197013090</t>
  </si>
  <si>
    <t>Green Rock 7 lb. Bag</t>
  </si>
  <si>
    <t>GRK7</t>
  </si>
  <si>
    <t>050197068079</t>
  </si>
  <si>
    <t>10050197068076</t>
  </si>
  <si>
    <t>Alfalfa Meal 3 lb. Bag</t>
  </si>
  <si>
    <t>AL3</t>
  </si>
  <si>
    <t>050197062039</t>
  </si>
  <si>
    <t>10050197062036</t>
  </si>
  <si>
    <t>Rock Phosphate 28 lb. Bag</t>
  </si>
  <si>
    <t>RP28</t>
  </si>
  <si>
    <t>050197012287</t>
  </si>
  <si>
    <t>Rock Phosphate 7.25 lb. Bag</t>
  </si>
  <si>
    <t>RP7</t>
  </si>
  <si>
    <t>050197012072</t>
  </si>
  <si>
    <t>10050197012079</t>
  </si>
  <si>
    <t>Soil Acidifier 30 lb. Bag</t>
  </si>
  <si>
    <t>GSUL30</t>
  </si>
  <si>
    <t>050197030304</t>
  </si>
  <si>
    <t>Soil Acidifier 6 lb. Bag</t>
  </si>
  <si>
    <t>GSUL6</t>
  </si>
  <si>
    <t>050197030069</t>
  </si>
  <si>
    <t>10050197030066</t>
  </si>
  <si>
    <t xml:space="preserve">Garden Lime 5 lb. Bag </t>
  </si>
  <si>
    <t>GL5</t>
  </si>
  <si>
    <t>050197020053</t>
  </si>
  <si>
    <t>10050197020050</t>
  </si>
  <si>
    <t>Garden Gypsum 36 lb. Bag</t>
  </si>
  <si>
    <t>GG36</t>
  </si>
  <si>
    <t>050197022361</t>
  </si>
  <si>
    <t>Garden Gypsum 6 lb. Bag</t>
  </si>
  <si>
    <t>GG6</t>
  </si>
  <si>
    <t>050197022064</t>
  </si>
  <si>
    <t>10050197022061</t>
  </si>
  <si>
    <t>Soil Perfector</t>
  </si>
  <si>
    <t>SPF30</t>
  </si>
  <si>
    <t>050197034302</t>
  </si>
  <si>
    <t>Compost Starter 4 lb. Bag</t>
  </si>
  <si>
    <t>CS4</t>
  </si>
  <si>
    <t>050197023047</t>
  </si>
  <si>
    <t>10050197023044</t>
  </si>
  <si>
    <t>Inorganic Plant Foods</t>
  </si>
  <si>
    <t>Garden Food 10-10-10 - 6.75 lb. Bag</t>
  </si>
  <si>
    <t>GF101010/6</t>
  </si>
  <si>
    <t>050197028066</t>
  </si>
  <si>
    <t>10050197028063</t>
  </si>
  <si>
    <t>Garden Food 5-10-5 - 6.75 lb. Bag</t>
  </si>
  <si>
    <t>GF5105/6</t>
  </si>
  <si>
    <t>050197019064</t>
  </si>
  <si>
    <t>10050197019061</t>
  </si>
  <si>
    <t>Triple Phosphate 6.5 lb. Bag</t>
  </si>
  <si>
    <t>TP6</t>
  </si>
  <si>
    <t>050197016063</t>
  </si>
  <si>
    <t>10050197016060</t>
  </si>
  <si>
    <t>Urea 4 lb. Bag</t>
  </si>
  <si>
    <t>UR4</t>
  </si>
  <si>
    <t>050197015042</t>
  </si>
  <si>
    <t>10050197015049</t>
  </si>
  <si>
    <t>Potash 6 lb. Bag</t>
  </si>
  <si>
    <t>PO6</t>
  </si>
  <si>
    <t>050197017060</t>
  </si>
  <si>
    <t>10050197017067</t>
  </si>
  <si>
    <t>Potting Mixes &amp; Soil Amendments</t>
  </si>
  <si>
    <t>All Purpose Potting Mix 2 cu. ft.</t>
  </si>
  <si>
    <t>AP2</t>
  </si>
  <si>
    <t>050197701020</t>
  </si>
  <si>
    <t>All Purpose Potting Mix 1 cu. ft.</t>
  </si>
  <si>
    <t>AP1</t>
  </si>
  <si>
    <t>050197701013</t>
  </si>
  <si>
    <t>All Purpose Potting Mix 16 qt.</t>
  </si>
  <si>
    <t>AP16</t>
  </si>
  <si>
    <t>050197701167</t>
  </si>
  <si>
    <t>17+1 bag</t>
  </si>
  <si>
    <t>All Purpose Potting Mix 8 qt. Display</t>
  </si>
  <si>
    <t>AP8D</t>
  </si>
  <si>
    <t>050197701082</t>
  </si>
  <si>
    <t>20050197701086</t>
  </si>
  <si>
    <t>All Purpose Potting Mix 8 qt.</t>
  </si>
  <si>
    <t>AP8</t>
  </si>
  <si>
    <t>10050197701089</t>
  </si>
  <si>
    <t>All Purpose Potting Mix 4 qt.</t>
  </si>
  <si>
    <t>AP4</t>
  </si>
  <si>
    <t>050197701044</t>
  </si>
  <si>
    <t>10050197701041</t>
  </si>
  <si>
    <t>African Violet Mix 4 qt.</t>
  </si>
  <si>
    <t>AV4</t>
  </si>
  <si>
    <t>050197702041</t>
  </si>
  <si>
    <t>10050197702048</t>
  </si>
  <si>
    <t>Cactus, Palm, &amp; Citrus Mix 8 qt.</t>
  </si>
  <si>
    <t>CA8</t>
  </si>
  <si>
    <t>050197703086</t>
  </si>
  <si>
    <t>10050197703809</t>
  </si>
  <si>
    <t>Cactus, Palm, &amp; Citrus Mix 4 qt.</t>
  </si>
  <si>
    <t>CA4</t>
  </si>
  <si>
    <t>050197703048</t>
  </si>
  <si>
    <t>10050197703403</t>
  </si>
  <si>
    <t>Orchid Mix 4 qt.</t>
  </si>
  <si>
    <t>OR4</t>
  </si>
  <si>
    <t>050197704045</t>
  </si>
  <si>
    <t>10050197704042</t>
  </si>
  <si>
    <t>Seed Starting Mix 16 qt.</t>
  </si>
  <si>
    <t>SS16</t>
  </si>
  <si>
    <t>050197705165</t>
  </si>
  <si>
    <t>Seed Starting Mix 8 qt.</t>
  </si>
  <si>
    <t>SS8</t>
  </si>
  <si>
    <t>050197705080</t>
  </si>
  <si>
    <t>10050197705087</t>
  </si>
  <si>
    <t>Peat Moss 8 qt.</t>
  </si>
  <si>
    <t>PTM8</t>
  </si>
  <si>
    <t>050197706087</t>
  </si>
  <si>
    <t>10050197706084</t>
  </si>
  <si>
    <t>Perlite 8 qt.</t>
  </si>
  <si>
    <t>PR8</t>
  </si>
  <si>
    <t>050197707084</t>
  </si>
  <si>
    <t>10050197707081</t>
  </si>
  <si>
    <t>?</t>
  </si>
  <si>
    <t>Raised Bed Mix 1.5 cu. ft.</t>
  </si>
  <si>
    <t>RB15</t>
  </si>
  <si>
    <t>050197714013</t>
  </si>
  <si>
    <t>Land &amp; Sea Compost 1 cu. ft.</t>
  </si>
  <si>
    <t>LSC1</t>
  </si>
  <si>
    <t>050197715010</t>
  </si>
  <si>
    <t>Vegetable &amp; Flower Garden Soil 1 cu. ft.</t>
  </si>
  <si>
    <t>VFGS1</t>
  </si>
  <si>
    <t>050197710015</t>
  </si>
  <si>
    <t>All Purpose Garden Soil 1 cu. ft.</t>
  </si>
  <si>
    <t>APGS1</t>
  </si>
  <si>
    <t>050197711012</t>
  </si>
  <si>
    <t xml:space="preserve">Earthworm Castings 4 qt. </t>
  </si>
  <si>
    <t>EC4</t>
  </si>
  <si>
    <t>050197713047</t>
  </si>
  <si>
    <t>10050197713044</t>
  </si>
  <si>
    <t>Bonsai Mix 4 qt.</t>
  </si>
  <si>
    <t>BO4</t>
  </si>
  <si>
    <t>050197718042</t>
  </si>
  <si>
    <t>10050197718049</t>
  </si>
  <si>
    <t>Horticultural Charcoal</t>
  </si>
  <si>
    <t>HC4</t>
  </si>
  <si>
    <t>050197719049</t>
  </si>
  <si>
    <t>10050197719046</t>
  </si>
  <si>
    <t>Cow Manure w Aged Forest Products 1 cu. ft.</t>
  </si>
  <si>
    <t>DCM1</t>
  </si>
  <si>
    <t>050197716017</t>
  </si>
  <si>
    <t>Mushroom Compost Blend 0.75 cu. ft.</t>
  </si>
  <si>
    <t>MC75</t>
  </si>
  <si>
    <t>050197717755</t>
  </si>
  <si>
    <t>Lawn Soil 1 cu.ft.</t>
  </si>
  <si>
    <t>LWS1</t>
  </si>
  <si>
    <t>050197720014</t>
  </si>
  <si>
    <t xml:space="preserve">Sani-care </t>
  </si>
  <si>
    <t xml:space="preserve">Espoma Naturals Sani Care 1.7 CF </t>
  </si>
  <si>
    <t>SC17</t>
  </si>
  <si>
    <t>050197801171</t>
  </si>
  <si>
    <t>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</si>
</sst>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 Narrow"/>
      <family val="2"/>
    </font>
    <font>
      <b/>
      <u/>
      <sz val="11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10"/>
      <color rgb="FF0070C0"/>
      <name val="Arial"/>
      <family val="2"/>
    </font>
    <font>
      <b/>
      <u/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1" fontId="1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top"/>
    </xf>
    <xf numFmtId="49" fontId="1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9" fontId="7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3" fillId="2" borderId="0" xfId="0" applyFont="1" applyFill="1"/>
    <xf numFmtId="0" fontId="8" fillId="0" borderId="0" xfId="0" applyFont="1"/>
    <xf numFmtId="0" fontId="6" fillId="0" borderId="0" xfId="0" applyFont="1"/>
    <xf numFmtId="0" fontId="1" fillId="2" borderId="0" xfId="0" applyFont="1" applyFill="1"/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6" fillId="0" borderId="0" xfId="0" applyFont="1" applyAlignment="1">
      <alignment horizontal="center"/>
    </xf>
    <xf numFmtId="3" fontId="1" fillId="2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2" borderId="0" xfId="0" applyNumberFormat="1" applyFont="1" applyFill="1" applyAlignment="1">
      <alignment horizontal="center" vertical="top"/>
    </xf>
    <xf numFmtId="4" fontId="3" fillId="2" borderId="0" xfId="0" applyNumberFormat="1" applyFont="1" applyFill="1" applyAlignment="1">
      <alignment horizontal="center"/>
    </xf>
    <xf numFmtId="3" fontId="1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0" fillId="0" borderId="0" xfId="0" applyNumberFormat="1" applyAlignment="1">
      <alignment horizontal="center"/>
    </xf>
    <xf numFmtId="0" fontId="1" fillId="0" borderId="1" xfId="0" applyFont="1" applyBorder="1"/>
    <xf numFmtId="0" fontId="11" fillId="0" borderId="0" xfId="0" applyFont="1"/>
    <xf numFmtId="49" fontId="1" fillId="0" borderId="0" xfId="0" quotePrefix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  <xf numFmtId="0" fontId="7" fillId="0" borderId="0" xfId="0" applyFont="1"/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center"/>
    </xf>
    <xf numFmtId="1" fontId="1" fillId="0" borderId="0" xfId="0" quotePrefix="1" applyNumberFormat="1" applyFont="1" applyAlignment="1">
      <alignment horizontal="center"/>
    </xf>
    <xf numFmtId="1" fontId="9" fillId="2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left"/>
    </xf>
    <xf numFmtId="49" fontId="6" fillId="2" borderId="0" xfId="0" applyNumberFormat="1" applyFont="1" applyFill="1" applyAlignment="1">
      <alignment horizontal="center"/>
    </xf>
    <xf numFmtId="3" fontId="13" fillId="0" borderId="0" xfId="0" applyNumberFormat="1" applyFont="1" applyAlignment="1">
      <alignment horizontal="center"/>
    </xf>
    <xf numFmtId="3" fontId="13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ohn Harrison" id="{81D104AA-8941-4849-B05C-FC7A3D9B30D9}" userId="John Harrison" providerId="Non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114" dT="2019-06-14T14:29:03.81" personId="{81D104AA-8941-4849-B05C-FC7A3D9B30D9}" id="{62E83925-077F-4B35-A5CC-579412A2E245}">
    <text>Need new height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37"/>
  <sheetViews>
    <sheetView tabSelected="1" zoomScaleNormal="100" zoomScaleSheetLayoutView="100" workbookViewId="0">
      <pane ySplit="4" topLeftCell="A5" activePane="bottomLeft" state="frozenSplit"/>
      <selection activeCell="Z1" sqref="Z1:AC1048576"/>
      <selection pane="bottomLeft" activeCell="A5" sqref="A5"/>
    </sheetView>
  </sheetViews>
  <sheetFormatPr defaultColWidth="8" defaultRowHeight="12.75" x14ac:dyDescent="0.2"/>
  <cols>
    <col min="1" max="1" width="55.7109375" style="6" customWidth="1"/>
    <col min="2" max="2" width="13.7109375" style="1" customWidth="1"/>
    <col min="3" max="3" width="5.7109375" style="1" customWidth="1"/>
    <col min="4" max="5" width="16.28515625" style="2" customWidth="1"/>
    <col min="6" max="8" width="8" style="1" customWidth="1"/>
    <col min="9" max="9" width="6" style="1" customWidth="1"/>
    <col min="10" max="10" width="10" style="40" customWidth="1"/>
    <col min="11" max="11" width="7.28515625" style="4" customWidth="1"/>
    <col min="12" max="12" width="6" style="1" customWidth="1"/>
    <col min="13" max="13" width="6.28515625" style="1" customWidth="1"/>
    <col min="14" max="14" width="7" style="1" customWidth="1"/>
    <col min="15" max="15" width="8.5703125" style="1" bestFit="1" customWidth="1"/>
    <col min="16" max="16" width="5.42578125" style="5" customWidth="1"/>
    <col min="17" max="17" width="7.28515625" style="1" customWidth="1"/>
    <col min="18" max="18" width="5" style="1" customWidth="1"/>
    <col min="19" max="20" width="6.28515625" style="1" customWidth="1"/>
    <col min="21" max="21" width="9.42578125" style="1" customWidth="1"/>
    <col min="22" max="22" width="8.7109375" style="45" bestFit="1" customWidth="1"/>
    <col min="23" max="23" width="8.7109375" style="1" customWidth="1"/>
    <col min="24" max="24" width="9.5703125" style="1" customWidth="1"/>
    <col min="25" max="16384" width="8" style="5"/>
  </cols>
  <sheetData>
    <row r="1" spans="1:24" ht="25.5" customHeight="1" x14ac:dyDescent="0.2"/>
    <row r="2" spans="1:24" ht="15" x14ac:dyDescent="0.25">
      <c r="A2" s="38"/>
      <c r="E2" s="3" t="s">
        <v>0</v>
      </c>
    </row>
    <row r="3" spans="1:24" ht="15.75" customHeight="1" x14ac:dyDescent="0.25">
      <c r="D3" s="7" t="s">
        <v>1</v>
      </c>
      <c r="E3" s="3" t="s">
        <v>2</v>
      </c>
      <c r="F3" s="8" t="s">
        <v>1</v>
      </c>
      <c r="I3" s="8" t="s">
        <v>1</v>
      </c>
      <c r="J3" s="41" t="s">
        <v>3</v>
      </c>
      <c r="K3" s="9" t="s">
        <v>1</v>
      </c>
      <c r="L3" s="8" t="s">
        <v>4</v>
      </c>
      <c r="M3" s="8"/>
      <c r="N3" s="8"/>
      <c r="O3" s="8" t="s">
        <v>4</v>
      </c>
      <c r="P3" s="8" t="s">
        <v>4</v>
      </c>
      <c r="Q3" s="8" t="s">
        <v>4</v>
      </c>
      <c r="R3" s="8" t="s">
        <v>5</v>
      </c>
      <c r="U3" s="8" t="s">
        <v>5</v>
      </c>
      <c r="V3" s="46" t="s">
        <v>5</v>
      </c>
      <c r="W3" s="67" t="s">
        <v>6</v>
      </c>
      <c r="X3" s="67"/>
    </row>
    <row r="4" spans="1:24" s="13" customFormat="1" ht="15" x14ac:dyDescent="0.25">
      <c r="A4" s="10" t="s">
        <v>7</v>
      </c>
      <c r="B4" s="11" t="s">
        <v>8</v>
      </c>
      <c r="C4" s="11" t="s">
        <v>9</v>
      </c>
      <c r="D4" s="3" t="s">
        <v>10</v>
      </c>
      <c r="E4" s="3" t="s">
        <v>11</v>
      </c>
      <c r="F4" s="11" t="s">
        <v>12</v>
      </c>
      <c r="G4" s="11" t="s">
        <v>13</v>
      </c>
      <c r="H4" s="11" t="s">
        <v>14</v>
      </c>
      <c r="I4" s="11" t="s">
        <v>15</v>
      </c>
      <c r="J4" s="41" t="s">
        <v>16</v>
      </c>
      <c r="K4" s="9" t="s">
        <v>17</v>
      </c>
      <c r="L4" s="8" t="s">
        <v>18</v>
      </c>
      <c r="M4" s="8" t="s">
        <v>13</v>
      </c>
      <c r="N4" s="8" t="s">
        <v>14</v>
      </c>
      <c r="O4" s="8" t="s">
        <v>16</v>
      </c>
      <c r="P4" s="8" t="s">
        <v>15</v>
      </c>
      <c r="Q4" s="8" t="s">
        <v>17</v>
      </c>
      <c r="R4" s="8" t="s">
        <v>18</v>
      </c>
      <c r="S4" s="8" t="s">
        <v>13</v>
      </c>
      <c r="T4" s="8" t="s">
        <v>14</v>
      </c>
      <c r="U4" s="8" t="s">
        <v>16</v>
      </c>
      <c r="V4" s="46" t="s">
        <v>15</v>
      </c>
      <c r="W4" s="12" t="s">
        <v>19</v>
      </c>
      <c r="X4" s="12" t="s">
        <v>20</v>
      </c>
    </row>
    <row r="5" spans="1:24" s="13" customFormat="1" ht="15" x14ac:dyDescent="0.25">
      <c r="A5" s="32" t="s">
        <v>21</v>
      </c>
      <c r="B5" s="11"/>
      <c r="C5" s="11"/>
      <c r="D5" s="3"/>
      <c r="F5" s="11"/>
      <c r="G5" s="11"/>
      <c r="H5" s="11"/>
      <c r="I5" s="11"/>
      <c r="J5" s="41"/>
      <c r="K5" s="9"/>
      <c r="L5" s="8"/>
      <c r="M5" s="8"/>
      <c r="N5" s="8"/>
      <c r="O5" s="8"/>
      <c r="Q5" s="8"/>
      <c r="R5" s="8"/>
      <c r="S5" s="8"/>
      <c r="T5" s="8"/>
      <c r="U5" s="8"/>
      <c r="V5" s="46"/>
      <c r="W5" s="8"/>
      <c r="X5" s="8"/>
    </row>
    <row r="6" spans="1:24" x14ac:dyDescent="0.2">
      <c r="A6" s="14" t="s">
        <v>22</v>
      </c>
      <c r="B6" s="15" t="s">
        <v>23</v>
      </c>
      <c r="C6" s="15">
        <v>1</v>
      </c>
      <c r="D6" s="16" t="s">
        <v>24</v>
      </c>
      <c r="E6" s="15" t="s">
        <v>25</v>
      </c>
      <c r="F6" s="15">
        <v>29.5</v>
      </c>
      <c r="G6" s="15">
        <v>15</v>
      </c>
      <c r="H6" s="15">
        <v>4</v>
      </c>
      <c r="I6" s="15">
        <v>50</v>
      </c>
      <c r="J6" s="42">
        <f t="shared" ref="J6:J15" si="0">(F6*G6*H6)/1728</f>
        <v>1.0243055555555556</v>
      </c>
      <c r="K6" s="17">
        <v>50</v>
      </c>
      <c r="L6" s="15" t="s">
        <v>25</v>
      </c>
      <c r="M6" s="15" t="s">
        <v>25</v>
      </c>
      <c r="N6" s="15" t="s">
        <v>25</v>
      </c>
      <c r="O6" s="15" t="s">
        <v>25</v>
      </c>
      <c r="P6" s="15" t="s">
        <v>25</v>
      </c>
      <c r="Q6" s="15" t="s">
        <v>25</v>
      </c>
      <c r="R6" s="15">
        <v>45</v>
      </c>
      <c r="S6" s="15">
        <v>40</v>
      </c>
      <c r="T6" s="15">
        <v>48</v>
      </c>
      <c r="U6" s="18">
        <f t="shared" ref="U6:U15" si="1">(R6*S6*T6)/1728</f>
        <v>50</v>
      </c>
      <c r="V6" s="39">
        <f>K6*I6+60</f>
        <v>2560</v>
      </c>
      <c r="W6" s="15">
        <v>5</v>
      </c>
      <c r="X6" s="15">
        <v>10</v>
      </c>
    </row>
    <row r="7" spans="1:24" x14ac:dyDescent="0.2">
      <c r="A7" s="14" t="s">
        <v>26</v>
      </c>
      <c r="B7" s="15" t="s">
        <v>27</v>
      </c>
      <c r="C7" s="15">
        <v>1</v>
      </c>
      <c r="D7" s="16" t="s">
        <v>28</v>
      </c>
      <c r="E7" s="16" t="s">
        <v>25</v>
      </c>
      <c r="F7" s="15">
        <v>23</v>
      </c>
      <c r="G7" s="15">
        <v>15</v>
      </c>
      <c r="H7" s="15">
        <v>4</v>
      </c>
      <c r="I7" s="15">
        <v>36</v>
      </c>
      <c r="J7" s="42">
        <f t="shared" si="0"/>
        <v>0.79861111111111116</v>
      </c>
      <c r="K7" s="17">
        <v>60</v>
      </c>
      <c r="L7" s="15" t="s">
        <v>25</v>
      </c>
      <c r="M7" s="15" t="s">
        <v>25</v>
      </c>
      <c r="N7" s="15" t="s">
        <v>25</v>
      </c>
      <c r="O7" s="15" t="s">
        <v>25</v>
      </c>
      <c r="P7" s="15" t="s">
        <v>25</v>
      </c>
      <c r="Q7" s="15" t="s">
        <v>25</v>
      </c>
      <c r="R7" s="15">
        <v>51</v>
      </c>
      <c r="S7" s="15">
        <v>40</v>
      </c>
      <c r="T7" s="15">
        <v>48</v>
      </c>
      <c r="U7" s="18">
        <f t="shared" si="1"/>
        <v>56.666666666666664</v>
      </c>
      <c r="V7" s="39">
        <f t="shared" ref="V7:V20" si="2">K7*I7+60</f>
        <v>2220</v>
      </c>
      <c r="W7" s="15">
        <v>5</v>
      </c>
      <c r="X7" s="15">
        <v>12</v>
      </c>
    </row>
    <row r="8" spans="1:24" x14ac:dyDescent="0.2">
      <c r="A8" s="14" t="s">
        <v>29</v>
      </c>
      <c r="B8" s="15" t="s">
        <v>30</v>
      </c>
      <c r="C8" s="15">
        <v>1</v>
      </c>
      <c r="D8" s="16" t="s">
        <v>31</v>
      </c>
      <c r="E8" s="16" t="s">
        <v>25</v>
      </c>
      <c r="F8" s="15">
        <v>19</v>
      </c>
      <c r="G8" s="15">
        <v>13</v>
      </c>
      <c r="H8" s="15">
        <v>3</v>
      </c>
      <c r="I8" s="15">
        <v>18</v>
      </c>
      <c r="J8" s="42">
        <f t="shared" si="0"/>
        <v>0.42881944444444442</v>
      </c>
      <c r="K8" s="17">
        <v>105</v>
      </c>
      <c r="L8" s="15" t="s">
        <v>25</v>
      </c>
      <c r="M8" s="15" t="s">
        <v>25</v>
      </c>
      <c r="N8" s="15" t="s">
        <v>25</v>
      </c>
      <c r="O8" s="15" t="s">
        <v>25</v>
      </c>
      <c r="P8" s="15" t="s">
        <v>25</v>
      </c>
      <c r="Q8" s="15" t="s">
        <v>25</v>
      </c>
      <c r="R8" s="15">
        <v>47</v>
      </c>
      <c r="S8" s="15">
        <v>40</v>
      </c>
      <c r="T8" s="15">
        <v>48</v>
      </c>
      <c r="U8" s="18">
        <f t="shared" si="1"/>
        <v>52.222222222222221</v>
      </c>
      <c r="V8" s="39">
        <f t="shared" si="2"/>
        <v>1950</v>
      </c>
      <c r="W8" s="15">
        <v>7</v>
      </c>
      <c r="X8" s="15">
        <v>15</v>
      </c>
    </row>
    <row r="9" spans="1:24" x14ac:dyDescent="0.2">
      <c r="A9" s="14" t="s">
        <v>32</v>
      </c>
      <c r="B9" s="15" t="s">
        <v>33</v>
      </c>
      <c r="C9" s="15">
        <v>6</v>
      </c>
      <c r="D9" s="16" t="s">
        <v>34</v>
      </c>
      <c r="E9" s="16" t="s">
        <v>35</v>
      </c>
      <c r="F9" s="15">
        <v>15</v>
      </c>
      <c r="G9" s="15">
        <v>8</v>
      </c>
      <c r="H9" s="15">
        <v>3.86</v>
      </c>
      <c r="I9" s="15">
        <v>8</v>
      </c>
      <c r="J9" s="42">
        <f t="shared" si="0"/>
        <v>0.26805555555555555</v>
      </c>
      <c r="K9" s="17">
        <v>216</v>
      </c>
      <c r="L9" s="15">
        <v>7.75</v>
      </c>
      <c r="M9" s="15">
        <v>15</v>
      </c>
      <c r="N9" s="15">
        <v>13</v>
      </c>
      <c r="O9" s="18">
        <f>(L9*M9*N9)/1728</f>
        <v>0.87456597222222221</v>
      </c>
      <c r="P9" s="15">
        <f>+C9*I9</f>
        <v>48</v>
      </c>
      <c r="Q9" s="15">
        <f>W9*X9</f>
        <v>36</v>
      </c>
      <c r="R9" s="15">
        <v>36</v>
      </c>
      <c r="S9" s="15">
        <v>40</v>
      </c>
      <c r="T9" s="15">
        <v>48</v>
      </c>
      <c r="U9" s="18">
        <f t="shared" si="1"/>
        <v>40</v>
      </c>
      <c r="V9" s="39">
        <f t="shared" si="2"/>
        <v>1788</v>
      </c>
      <c r="W9" s="15">
        <v>9</v>
      </c>
      <c r="X9" s="15">
        <v>4</v>
      </c>
    </row>
    <row r="10" spans="1:24" x14ac:dyDescent="0.2">
      <c r="A10" s="14" t="s">
        <v>36</v>
      </c>
      <c r="B10" s="15" t="s">
        <v>37</v>
      </c>
      <c r="C10" s="15">
        <v>12</v>
      </c>
      <c r="D10" s="16" t="s">
        <v>38</v>
      </c>
      <c r="E10" s="16" t="s">
        <v>39</v>
      </c>
      <c r="F10" s="15">
        <v>12</v>
      </c>
      <c r="G10" s="15">
        <v>7</v>
      </c>
      <c r="H10" s="15">
        <v>3.25</v>
      </c>
      <c r="I10" s="15">
        <v>4</v>
      </c>
      <c r="J10" s="42">
        <f t="shared" si="0"/>
        <v>0.1579861111111111</v>
      </c>
      <c r="K10" s="17">
        <v>504</v>
      </c>
      <c r="L10" s="15">
        <v>6.5</v>
      </c>
      <c r="M10" s="15">
        <v>14</v>
      </c>
      <c r="N10" s="15">
        <v>21</v>
      </c>
      <c r="O10" s="18">
        <f>(L10*M10*N10)/1728</f>
        <v>1.1059027777777777</v>
      </c>
      <c r="P10" s="15">
        <f>+C10*I10</f>
        <v>48</v>
      </c>
      <c r="Q10" s="1">
        <f>W10*X10</f>
        <v>42</v>
      </c>
      <c r="R10" s="1">
        <v>50</v>
      </c>
      <c r="S10" s="15">
        <v>40</v>
      </c>
      <c r="T10" s="15">
        <v>48</v>
      </c>
      <c r="U10" s="18">
        <f t="shared" si="1"/>
        <v>55.555555555555557</v>
      </c>
      <c r="V10" s="39">
        <f t="shared" si="2"/>
        <v>2076</v>
      </c>
      <c r="W10" s="15">
        <v>6</v>
      </c>
      <c r="X10" s="15">
        <v>7</v>
      </c>
    </row>
    <row r="11" spans="1:24" x14ac:dyDescent="0.2">
      <c r="A11" s="14" t="s">
        <v>40</v>
      </c>
      <c r="B11" s="15" t="s">
        <v>41</v>
      </c>
      <c r="C11" s="15">
        <v>1</v>
      </c>
      <c r="D11" s="16" t="s">
        <v>42</v>
      </c>
      <c r="E11" s="15" t="s">
        <v>25</v>
      </c>
      <c r="F11" s="15">
        <v>29.5</v>
      </c>
      <c r="G11" s="15">
        <v>15</v>
      </c>
      <c r="H11" s="15">
        <v>4</v>
      </c>
      <c r="I11" s="15">
        <v>50</v>
      </c>
      <c r="J11" s="42">
        <f t="shared" si="0"/>
        <v>1.0243055555555556</v>
      </c>
      <c r="K11" s="17">
        <v>50</v>
      </c>
      <c r="L11" s="15" t="s">
        <v>25</v>
      </c>
      <c r="M11" s="15" t="s">
        <v>25</v>
      </c>
      <c r="N11" s="15" t="s">
        <v>25</v>
      </c>
      <c r="O11" s="15" t="s">
        <v>25</v>
      </c>
      <c r="P11" s="15" t="s">
        <v>25</v>
      </c>
      <c r="Q11" s="1" t="s">
        <v>25</v>
      </c>
      <c r="R11" s="1">
        <v>45</v>
      </c>
      <c r="S11" s="15">
        <v>40</v>
      </c>
      <c r="T11" s="15">
        <v>48</v>
      </c>
      <c r="U11" s="18">
        <f>(R11*S11*T11)/1728</f>
        <v>50</v>
      </c>
      <c r="V11" s="39">
        <f t="shared" si="2"/>
        <v>2560</v>
      </c>
      <c r="W11" s="15">
        <v>5</v>
      </c>
      <c r="X11" s="15">
        <v>10</v>
      </c>
    </row>
    <row r="12" spans="1:24" x14ac:dyDescent="0.2">
      <c r="A12" s="14" t="s">
        <v>43</v>
      </c>
      <c r="B12" s="15" t="s">
        <v>44</v>
      </c>
      <c r="C12" s="15">
        <v>1</v>
      </c>
      <c r="D12" s="16" t="s">
        <v>45</v>
      </c>
      <c r="E12" s="16" t="s">
        <v>25</v>
      </c>
      <c r="F12" s="15">
        <v>23</v>
      </c>
      <c r="G12" s="15">
        <v>15</v>
      </c>
      <c r="H12" s="15">
        <v>4</v>
      </c>
      <c r="I12" s="15">
        <v>36</v>
      </c>
      <c r="J12" s="42">
        <f t="shared" si="0"/>
        <v>0.79861111111111116</v>
      </c>
      <c r="K12" s="17">
        <v>60</v>
      </c>
      <c r="L12" s="15" t="s">
        <v>25</v>
      </c>
      <c r="M12" s="15" t="s">
        <v>25</v>
      </c>
      <c r="N12" s="15" t="s">
        <v>25</v>
      </c>
      <c r="O12" s="15" t="s">
        <v>25</v>
      </c>
      <c r="P12" s="15" t="s">
        <v>25</v>
      </c>
      <c r="Q12" s="1" t="s">
        <v>25</v>
      </c>
      <c r="R12" s="1">
        <v>51</v>
      </c>
      <c r="S12" s="15">
        <v>40</v>
      </c>
      <c r="T12" s="15">
        <v>48</v>
      </c>
      <c r="U12" s="18">
        <f t="shared" si="1"/>
        <v>56.666666666666664</v>
      </c>
      <c r="V12" s="39">
        <f t="shared" si="2"/>
        <v>2220</v>
      </c>
      <c r="W12" s="15">
        <v>5</v>
      </c>
      <c r="X12" s="15">
        <v>12</v>
      </c>
    </row>
    <row r="13" spans="1:24" x14ac:dyDescent="0.2">
      <c r="A13" s="14" t="s">
        <v>46</v>
      </c>
      <c r="B13" s="15" t="s">
        <v>47</v>
      </c>
      <c r="C13" s="15">
        <v>1</v>
      </c>
      <c r="D13" s="16" t="s">
        <v>48</v>
      </c>
      <c r="E13" s="16" t="s">
        <v>25</v>
      </c>
      <c r="F13" s="15">
        <v>19</v>
      </c>
      <c r="G13" s="15">
        <v>13</v>
      </c>
      <c r="H13" s="15">
        <v>3</v>
      </c>
      <c r="I13" s="15">
        <v>18</v>
      </c>
      <c r="J13" s="42">
        <f t="shared" si="0"/>
        <v>0.42881944444444442</v>
      </c>
      <c r="K13" s="17">
        <v>105</v>
      </c>
      <c r="L13" s="15" t="s">
        <v>25</v>
      </c>
      <c r="M13" s="15" t="s">
        <v>25</v>
      </c>
      <c r="N13" s="15" t="s">
        <v>25</v>
      </c>
      <c r="O13" s="15" t="s">
        <v>25</v>
      </c>
      <c r="P13" s="15" t="s">
        <v>25</v>
      </c>
      <c r="Q13" s="1" t="s">
        <v>25</v>
      </c>
      <c r="R13" s="1">
        <v>47</v>
      </c>
      <c r="S13" s="15">
        <v>40</v>
      </c>
      <c r="T13" s="15">
        <v>48</v>
      </c>
      <c r="U13" s="18">
        <f t="shared" si="1"/>
        <v>52.222222222222221</v>
      </c>
      <c r="V13" s="39">
        <f t="shared" si="2"/>
        <v>1950</v>
      </c>
      <c r="W13" s="15">
        <v>7</v>
      </c>
      <c r="X13" s="15">
        <v>15</v>
      </c>
    </row>
    <row r="14" spans="1:24" x14ac:dyDescent="0.2">
      <c r="A14" s="14" t="s">
        <v>49</v>
      </c>
      <c r="B14" s="15" t="s">
        <v>50</v>
      </c>
      <c r="C14" s="15">
        <v>6</v>
      </c>
      <c r="D14" s="16" t="s">
        <v>51</v>
      </c>
      <c r="E14" s="16" t="s">
        <v>52</v>
      </c>
      <c r="F14" s="15">
        <v>15</v>
      </c>
      <c r="G14" s="15">
        <v>8</v>
      </c>
      <c r="H14" s="15">
        <v>3.86</v>
      </c>
      <c r="I14" s="15">
        <v>8</v>
      </c>
      <c r="J14" s="42">
        <f t="shared" si="0"/>
        <v>0.26805555555555555</v>
      </c>
      <c r="K14" s="17">
        <v>216</v>
      </c>
      <c r="L14" s="15">
        <v>7.75</v>
      </c>
      <c r="M14" s="15">
        <v>15</v>
      </c>
      <c r="N14" s="15">
        <v>13</v>
      </c>
      <c r="O14" s="18">
        <f>(L14*M14*N14)/1728</f>
        <v>0.87456597222222221</v>
      </c>
      <c r="P14" s="15">
        <f>+C14*I14</f>
        <v>48</v>
      </c>
      <c r="Q14" s="1">
        <f>W14*X14</f>
        <v>36</v>
      </c>
      <c r="R14" s="1">
        <v>36</v>
      </c>
      <c r="S14" s="15">
        <v>40</v>
      </c>
      <c r="T14" s="15">
        <v>48</v>
      </c>
      <c r="U14" s="18">
        <f t="shared" si="1"/>
        <v>40</v>
      </c>
      <c r="V14" s="39">
        <f t="shared" si="2"/>
        <v>1788</v>
      </c>
      <c r="W14" s="15">
        <v>9</v>
      </c>
      <c r="X14" s="15">
        <v>4</v>
      </c>
    </row>
    <row r="15" spans="1:24" x14ac:dyDescent="0.2">
      <c r="A15" s="14" t="s">
        <v>53</v>
      </c>
      <c r="B15" s="15" t="s">
        <v>54</v>
      </c>
      <c r="C15" s="15">
        <v>12</v>
      </c>
      <c r="D15" s="16" t="s">
        <v>55</v>
      </c>
      <c r="E15" s="16" t="s">
        <v>56</v>
      </c>
      <c r="F15" s="15">
        <v>12</v>
      </c>
      <c r="G15" s="15">
        <v>7</v>
      </c>
      <c r="H15" s="15">
        <v>3.25</v>
      </c>
      <c r="I15" s="15">
        <v>4</v>
      </c>
      <c r="J15" s="42">
        <f t="shared" si="0"/>
        <v>0.1579861111111111</v>
      </c>
      <c r="K15" s="17">
        <v>504</v>
      </c>
      <c r="L15" s="15">
        <v>6.5</v>
      </c>
      <c r="M15" s="15">
        <v>14</v>
      </c>
      <c r="N15" s="15">
        <v>21</v>
      </c>
      <c r="O15" s="18">
        <f>(L15*M15*N15)/1728</f>
        <v>1.1059027777777777</v>
      </c>
      <c r="P15" s="15">
        <f>+C15*I15</f>
        <v>48</v>
      </c>
      <c r="Q15" s="1">
        <f>W15*X15</f>
        <v>42</v>
      </c>
      <c r="R15" s="1">
        <v>50</v>
      </c>
      <c r="S15" s="15">
        <v>40</v>
      </c>
      <c r="T15" s="15">
        <v>48</v>
      </c>
      <c r="U15" s="18">
        <f t="shared" si="1"/>
        <v>55.555555555555557</v>
      </c>
      <c r="V15" s="39">
        <f t="shared" si="2"/>
        <v>2076</v>
      </c>
      <c r="W15" s="15">
        <v>6</v>
      </c>
      <c r="X15" s="15">
        <v>7</v>
      </c>
    </row>
    <row r="16" spans="1:24" x14ac:dyDescent="0.2">
      <c r="A16" s="14" t="s">
        <v>57</v>
      </c>
      <c r="B16" s="15" t="s">
        <v>58</v>
      </c>
      <c r="C16" s="15">
        <v>1</v>
      </c>
      <c r="D16" s="16" t="s">
        <v>59</v>
      </c>
      <c r="E16" s="16" t="s">
        <v>25</v>
      </c>
      <c r="F16" s="15">
        <v>19</v>
      </c>
      <c r="G16" s="15">
        <v>13</v>
      </c>
      <c r="H16" s="15">
        <v>3</v>
      </c>
      <c r="I16" s="15">
        <v>18</v>
      </c>
      <c r="J16" s="42">
        <f t="shared" ref="J16:J44" si="3">(F16*G16*H16)/1728</f>
        <v>0.42881944444444442</v>
      </c>
      <c r="K16" s="17">
        <v>105</v>
      </c>
      <c r="L16" s="15" t="s">
        <v>25</v>
      </c>
      <c r="M16" s="15" t="s">
        <v>25</v>
      </c>
      <c r="N16" s="15" t="s">
        <v>25</v>
      </c>
      <c r="O16" s="15" t="s">
        <v>25</v>
      </c>
      <c r="P16" s="15" t="s">
        <v>25</v>
      </c>
      <c r="Q16" s="15" t="s">
        <v>25</v>
      </c>
      <c r="R16" s="15">
        <v>47</v>
      </c>
      <c r="S16" s="15">
        <v>40</v>
      </c>
      <c r="T16" s="15">
        <v>48</v>
      </c>
      <c r="U16" s="18">
        <f t="shared" ref="U16:U49" si="4">(R16*S16*T16)/1728</f>
        <v>52.222222222222221</v>
      </c>
      <c r="V16" s="39">
        <f t="shared" si="2"/>
        <v>1950</v>
      </c>
      <c r="W16" s="15">
        <v>7</v>
      </c>
      <c r="X16" s="15">
        <v>15</v>
      </c>
    </row>
    <row r="17" spans="1:24" x14ac:dyDescent="0.2">
      <c r="A17" s="14" t="s">
        <v>60</v>
      </c>
      <c r="B17" s="15" t="s">
        <v>61</v>
      </c>
      <c r="C17" s="15">
        <v>12</v>
      </c>
      <c r="D17" s="16" t="s">
        <v>62</v>
      </c>
      <c r="E17" s="16" t="s">
        <v>63</v>
      </c>
      <c r="F17" s="15">
        <v>12</v>
      </c>
      <c r="G17" s="15">
        <v>7</v>
      </c>
      <c r="H17" s="15">
        <v>3.25</v>
      </c>
      <c r="I17" s="15">
        <v>4</v>
      </c>
      <c r="J17" s="42">
        <f t="shared" si="3"/>
        <v>0.1579861111111111</v>
      </c>
      <c r="K17" s="17">
        <v>504</v>
      </c>
      <c r="L17" s="15">
        <v>6.5</v>
      </c>
      <c r="M17" s="15">
        <v>14</v>
      </c>
      <c r="N17" s="15">
        <v>21</v>
      </c>
      <c r="O17" s="18">
        <f>(L17*M17*N17)/1728</f>
        <v>1.1059027777777777</v>
      </c>
      <c r="P17" s="15">
        <f>+C17*I17</f>
        <v>48</v>
      </c>
      <c r="Q17" s="1">
        <f>W17*X17</f>
        <v>42</v>
      </c>
      <c r="R17" s="1">
        <v>50</v>
      </c>
      <c r="S17" s="15">
        <v>40</v>
      </c>
      <c r="T17" s="15">
        <v>48</v>
      </c>
      <c r="U17" s="18">
        <f t="shared" si="4"/>
        <v>55.555555555555557</v>
      </c>
      <c r="V17" s="39">
        <f t="shared" si="2"/>
        <v>2076</v>
      </c>
      <c r="W17" s="15">
        <v>6</v>
      </c>
      <c r="X17" s="15">
        <v>7</v>
      </c>
    </row>
    <row r="18" spans="1:24" x14ac:dyDescent="0.2">
      <c r="A18" s="14" t="s">
        <v>64</v>
      </c>
      <c r="B18" s="15" t="s">
        <v>65</v>
      </c>
      <c r="C18" s="15">
        <v>1</v>
      </c>
      <c r="D18" s="16" t="s">
        <v>66</v>
      </c>
      <c r="E18" s="16" t="s">
        <v>25</v>
      </c>
      <c r="F18" s="15">
        <v>19</v>
      </c>
      <c r="G18" s="15">
        <v>13</v>
      </c>
      <c r="H18" s="15">
        <v>3</v>
      </c>
      <c r="I18" s="15">
        <v>18</v>
      </c>
      <c r="J18" s="42">
        <f t="shared" si="3"/>
        <v>0.42881944444444442</v>
      </c>
      <c r="K18" s="17">
        <v>105</v>
      </c>
      <c r="L18" s="15" t="s">
        <v>25</v>
      </c>
      <c r="M18" s="15" t="s">
        <v>25</v>
      </c>
      <c r="N18" s="15" t="s">
        <v>25</v>
      </c>
      <c r="O18" s="15" t="s">
        <v>25</v>
      </c>
      <c r="P18" s="15" t="s">
        <v>25</v>
      </c>
      <c r="Q18" s="1" t="s">
        <v>25</v>
      </c>
      <c r="R18" s="1">
        <v>47</v>
      </c>
      <c r="S18" s="15">
        <v>40</v>
      </c>
      <c r="T18" s="15">
        <v>48</v>
      </c>
      <c r="U18" s="18">
        <f t="shared" si="4"/>
        <v>52.222222222222221</v>
      </c>
      <c r="V18" s="39">
        <f t="shared" si="2"/>
        <v>1950</v>
      </c>
      <c r="W18" s="15">
        <v>7</v>
      </c>
      <c r="X18" s="15">
        <v>15</v>
      </c>
    </row>
    <row r="19" spans="1:24" x14ac:dyDescent="0.2">
      <c r="A19" s="14" t="s">
        <v>67</v>
      </c>
      <c r="B19" s="15" t="s">
        <v>68</v>
      </c>
      <c r="C19" s="15">
        <v>6</v>
      </c>
      <c r="D19" s="16" t="s">
        <v>69</v>
      </c>
      <c r="E19" s="16" t="s">
        <v>70</v>
      </c>
      <c r="F19" s="15">
        <v>15</v>
      </c>
      <c r="G19" s="15">
        <v>8</v>
      </c>
      <c r="H19" s="15">
        <v>3.86</v>
      </c>
      <c r="I19" s="15">
        <v>8</v>
      </c>
      <c r="J19" s="42">
        <f t="shared" si="3"/>
        <v>0.26805555555555555</v>
      </c>
      <c r="K19" s="17">
        <v>216</v>
      </c>
      <c r="L19" s="15">
        <v>7.75</v>
      </c>
      <c r="M19" s="15">
        <v>15</v>
      </c>
      <c r="N19" s="15">
        <v>13</v>
      </c>
      <c r="O19" s="18">
        <f>(L19*M19*N19)/1728</f>
        <v>0.87456597222222221</v>
      </c>
      <c r="P19" s="15">
        <f>+C19*I19</f>
        <v>48</v>
      </c>
      <c r="Q19" s="1">
        <f>W19*X19</f>
        <v>36</v>
      </c>
      <c r="R19" s="1">
        <v>36</v>
      </c>
      <c r="S19" s="15">
        <v>40</v>
      </c>
      <c r="T19" s="15">
        <v>48</v>
      </c>
      <c r="U19" s="18">
        <f t="shared" si="4"/>
        <v>40</v>
      </c>
      <c r="V19" s="39">
        <f t="shared" si="2"/>
        <v>1788</v>
      </c>
      <c r="W19" s="15">
        <v>9</v>
      </c>
      <c r="X19" s="15">
        <v>4</v>
      </c>
    </row>
    <row r="20" spans="1:24" x14ac:dyDescent="0.2">
      <c r="A20" s="14" t="s">
        <v>71</v>
      </c>
      <c r="B20" s="15" t="s">
        <v>72</v>
      </c>
      <c r="C20" s="15">
        <v>12</v>
      </c>
      <c r="D20" s="16" t="s">
        <v>73</v>
      </c>
      <c r="E20" s="16" t="s">
        <v>74</v>
      </c>
      <c r="F20" s="15">
        <v>12</v>
      </c>
      <c r="G20" s="15">
        <v>7</v>
      </c>
      <c r="H20" s="15">
        <v>3.25</v>
      </c>
      <c r="I20" s="15">
        <v>4</v>
      </c>
      <c r="J20" s="42">
        <f t="shared" si="3"/>
        <v>0.1579861111111111</v>
      </c>
      <c r="K20" s="17">
        <v>504</v>
      </c>
      <c r="L20" s="15">
        <v>6.5</v>
      </c>
      <c r="M20" s="15">
        <v>14</v>
      </c>
      <c r="N20" s="15">
        <v>21</v>
      </c>
      <c r="O20" s="18">
        <f>(L20*M20*N20)/1728</f>
        <v>1.1059027777777777</v>
      </c>
      <c r="P20" s="15">
        <f>+C20*I20</f>
        <v>48</v>
      </c>
      <c r="Q20" s="1">
        <f>W20*X20</f>
        <v>42</v>
      </c>
      <c r="R20" s="1">
        <v>50</v>
      </c>
      <c r="S20" s="15">
        <v>40</v>
      </c>
      <c r="T20" s="15">
        <v>48</v>
      </c>
      <c r="U20" s="18">
        <f t="shared" si="4"/>
        <v>55.555555555555557</v>
      </c>
      <c r="V20" s="39">
        <f t="shared" si="2"/>
        <v>2076</v>
      </c>
      <c r="W20" s="15">
        <v>6</v>
      </c>
      <c r="X20" s="15">
        <v>7</v>
      </c>
    </row>
    <row r="21" spans="1:24" x14ac:dyDescent="0.2">
      <c r="A21" s="14" t="s">
        <v>75</v>
      </c>
      <c r="B21" s="15" t="s">
        <v>76</v>
      </c>
      <c r="C21" s="15">
        <v>1</v>
      </c>
      <c r="D21" s="16" t="s">
        <v>77</v>
      </c>
      <c r="E21" s="16" t="s">
        <v>25</v>
      </c>
      <c r="F21" s="15">
        <v>19</v>
      </c>
      <c r="G21" s="15">
        <v>13</v>
      </c>
      <c r="H21" s="15">
        <v>3</v>
      </c>
      <c r="I21" s="15">
        <v>18</v>
      </c>
      <c r="J21" s="42">
        <f t="shared" si="3"/>
        <v>0.42881944444444442</v>
      </c>
      <c r="K21" s="17">
        <v>105</v>
      </c>
      <c r="L21" s="15" t="s">
        <v>25</v>
      </c>
      <c r="M21" s="15" t="s">
        <v>25</v>
      </c>
      <c r="N21" s="15" t="s">
        <v>25</v>
      </c>
      <c r="O21" s="15" t="s">
        <v>25</v>
      </c>
      <c r="P21" s="15" t="s">
        <v>25</v>
      </c>
      <c r="Q21" s="1" t="s">
        <v>25</v>
      </c>
      <c r="R21" s="1">
        <v>47</v>
      </c>
      <c r="S21" s="15">
        <v>40</v>
      </c>
      <c r="T21" s="15">
        <v>48</v>
      </c>
      <c r="U21" s="18">
        <f t="shared" si="4"/>
        <v>52.222222222222221</v>
      </c>
      <c r="V21" s="39">
        <f t="shared" ref="V21:V36" si="5">K21*I21+60</f>
        <v>1950</v>
      </c>
      <c r="W21" s="15">
        <v>7</v>
      </c>
      <c r="X21" s="15">
        <v>15</v>
      </c>
    </row>
    <row r="22" spans="1:24" x14ac:dyDescent="0.2">
      <c r="A22" s="14" t="s">
        <v>78</v>
      </c>
      <c r="B22" s="15" t="s">
        <v>79</v>
      </c>
      <c r="C22" s="15">
        <v>12</v>
      </c>
      <c r="D22" s="16" t="s">
        <v>80</v>
      </c>
      <c r="E22" s="16" t="s">
        <v>81</v>
      </c>
      <c r="F22" s="15">
        <v>12</v>
      </c>
      <c r="G22" s="15">
        <v>7</v>
      </c>
      <c r="H22" s="15">
        <v>3.25</v>
      </c>
      <c r="I22" s="15">
        <v>4</v>
      </c>
      <c r="J22" s="42">
        <f t="shared" si="3"/>
        <v>0.1579861111111111</v>
      </c>
      <c r="K22" s="17">
        <v>504</v>
      </c>
      <c r="L22" s="15">
        <v>6.5</v>
      </c>
      <c r="M22" s="15">
        <v>14</v>
      </c>
      <c r="N22" s="15">
        <v>21</v>
      </c>
      <c r="O22" s="18">
        <f>(L22*M22*N22)/1728</f>
        <v>1.1059027777777777</v>
      </c>
      <c r="P22" s="15">
        <f>+C22*I22</f>
        <v>48</v>
      </c>
      <c r="Q22" s="1">
        <f>W22*X22</f>
        <v>42</v>
      </c>
      <c r="R22" s="1">
        <v>50</v>
      </c>
      <c r="S22" s="15">
        <v>40</v>
      </c>
      <c r="T22" s="15">
        <v>48</v>
      </c>
      <c r="U22" s="18">
        <f t="shared" si="4"/>
        <v>55.555555555555557</v>
      </c>
      <c r="V22" s="39">
        <f t="shared" si="5"/>
        <v>2076</v>
      </c>
      <c r="W22" s="15">
        <v>6</v>
      </c>
      <c r="X22" s="15">
        <v>7</v>
      </c>
    </row>
    <row r="23" spans="1:24" x14ac:dyDescent="0.2">
      <c r="A23" s="6" t="s">
        <v>82</v>
      </c>
      <c r="B23" s="1" t="s">
        <v>83</v>
      </c>
      <c r="C23" s="1">
        <v>1</v>
      </c>
      <c r="D23" s="2" t="s">
        <v>84</v>
      </c>
      <c r="E23" s="2" t="s">
        <v>25</v>
      </c>
      <c r="F23" s="1">
        <v>19</v>
      </c>
      <c r="G23" s="1">
        <v>13</v>
      </c>
      <c r="H23" s="1">
        <v>3</v>
      </c>
      <c r="I23" s="1">
        <v>18</v>
      </c>
      <c r="J23" s="40">
        <f t="shared" ref="J23" si="6">(F23*G23*H23)/1728</f>
        <v>0.42881944444444442</v>
      </c>
      <c r="K23" s="4">
        <v>105</v>
      </c>
      <c r="L23" s="1" t="s">
        <v>25</v>
      </c>
      <c r="M23" s="1" t="s">
        <v>25</v>
      </c>
      <c r="N23" s="1" t="s">
        <v>25</v>
      </c>
      <c r="O23" s="1" t="s">
        <v>25</v>
      </c>
      <c r="P23" s="1" t="s">
        <v>25</v>
      </c>
      <c r="Q23" s="1" t="s">
        <v>25</v>
      </c>
      <c r="R23" s="1">
        <v>47</v>
      </c>
      <c r="S23" s="1">
        <v>40</v>
      </c>
      <c r="T23" s="1">
        <v>48</v>
      </c>
      <c r="U23" s="35">
        <f t="shared" ref="U23" si="7">(R23*S23*T23)/1728</f>
        <v>52.222222222222221</v>
      </c>
      <c r="V23" s="45">
        <f t="shared" ref="V23:V29" si="8">K23*I23+60</f>
        <v>1950</v>
      </c>
      <c r="W23" s="1">
        <v>7</v>
      </c>
      <c r="X23" s="1">
        <v>15</v>
      </c>
    </row>
    <row r="24" spans="1:24" x14ac:dyDescent="0.2">
      <c r="A24" s="14" t="s">
        <v>85</v>
      </c>
      <c r="B24" s="15" t="s">
        <v>86</v>
      </c>
      <c r="C24" s="15">
        <v>6</v>
      </c>
      <c r="D24" s="16" t="s">
        <v>87</v>
      </c>
      <c r="E24" s="16" t="s">
        <v>88</v>
      </c>
      <c r="F24" s="15">
        <v>15</v>
      </c>
      <c r="G24" s="15">
        <v>8</v>
      </c>
      <c r="H24" s="15">
        <v>3.86</v>
      </c>
      <c r="I24" s="15">
        <v>8</v>
      </c>
      <c r="J24" s="42">
        <f t="shared" si="3"/>
        <v>0.26805555555555555</v>
      </c>
      <c r="K24" s="17">
        <v>216</v>
      </c>
      <c r="L24" s="15">
        <v>7.75</v>
      </c>
      <c r="M24" s="15">
        <v>15</v>
      </c>
      <c r="N24" s="15">
        <v>13</v>
      </c>
      <c r="O24" s="18">
        <f>(L24*M24*N24)/1728</f>
        <v>0.87456597222222221</v>
      </c>
      <c r="P24" s="15">
        <f>+C24*I24</f>
        <v>48</v>
      </c>
      <c r="Q24" s="1">
        <f t="shared" ref="Q24:Q25" si="9">W24*X24</f>
        <v>36</v>
      </c>
      <c r="R24" s="1">
        <v>36</v>
      </c>
      <c r="S24" s="15">
        <v>40</v>
      </c>
      <c r="T24" s="15">
        <v>48</v>
      </c>
      <c r="U24" s="18">
        <f t="shared" si="4"/>
        <v>40</v>
      </c>
      <c r="V24" s="39">
        <f t="shared" si="8"/>
        <v>1788</v>
      </c>
      <c r="W24" s="15">
        <v>9</v>
      </c>
      <c r="X24" s="15">
        <v>4</v>
      </c>
    </row>
    <row r="25" spans="1:24" x14ac:dyDescent="0.2">
      <c r="A25" s="14" t="s">
        <v>89</v>
      </c>
      <c r="B25" s="15" t="s">
        <v>90</v>
      </c>
      <c r="C25" s="15">
        <v>12</v>
      </c>
      <c r="D25" s="16" t="s">
        <v>91</v>
      </c>
      <c r="E25" s="16" t="s">
        <v>92</v>
      </c>
      <c r="F25" s="15">
        <v>12</v>
      </c>
      <c r="G25" s="15">
        <v>7</v>
      </c>
      <c r="H25" s="15">
        <v>3.25</v>
      </c>
      <c r="I25" s="15">
        <v>4</v>
      </c>
      <c r="J25" s="42">
        <f t="shared" si="3"/>
        <v>0.1579861111111111</v>
      </c>
      <c r="K25" s="17">
        <v>504</v>
      </c>
      <c r="L25" s="15">
        <v>6.5</v>
      </c>
      <c r="M25" s="15">
        <v>14</v>
      </c>
      <c r="N25" s="15">
        <v>21</v>
      </c>
      <c r="O25" s="18">
        <f>(L25*M25*N25)/1728</f>
        <v>1.1059027777777777</v>
      </c>
      <c r="P25" s="15">
        <f>+C25*I25</f>
        <v>48</v>
      </c>
      <c r="Q25" s="1">
        <f t="shared" si="9"/>
        <v>42</v>
      </c>
      <c r="R25" s="1">
        <v>50</v>
      </c>
      <c r="S25" s="15">
        <v>40</v>
      </c>
      <c r="T25" s="15">
        <v>48</v>
      </c>
      <c r="U25" s="18">
        <f t="shared" si="4"/>
        <v>55.555555555555557</v>
      </c>
      <c r="V25" s="39">
        <f t="shared" si="8"/>
        <v>2076</v>
      </c>
      <c r="W25" s="15">
        <v>6</v>
      </c>
      <c r="X25" s="15">
        <v>7</v>
      </c>
    </row>
    <row r="26" spans="1:24" x14ac:dyDescent="0.2">
      <c r="A26" s="14" t="s">
        <v>93</v>
      </c>
      <c r="B26" s="15" t="s">
        <v>94</v>
      </c>
      <c r="C26" s="15">
        <v>1</v>
      </c>
      <c r="D26" s="16" t="s">
        <v>95</v>
      </c>
      <c r="E26" s="16" t="s">
        <v>25</v>
      </c>
      <c r="F26" s="1">
        <v>19</v>
      </c>
      <c r="G26" s="1">
        <v>13</v>
      </c>
      <c r="H26" s="1">
        <v>3</v>
      </c>
      <c r="I26" s="1">
        <v>18</v>
      </c>
      <c r="J26" s="40">
        <f t="shared" si="3"/>
        <v>0.42881944444444442</v>
      </c>
      <c r="K26" s="4">
        <v>105</v>
      </c>
      <c r="L26" s="1" t="s">
        <v>25</v>
      </c>
      <c r="M26" s="1" t="s">
        <v>25</v>
      </c>
      <c r="N26" s="1" t="s">
        <v>25</v>
      </c>
      <c r="O26" s="1" t="s">
        <v>25</v>
      </c>
      <c r="P26" s="1" t="s">
        <v>25</v>
      </c>
      <c r="Q26" s="1" t="s">
        <v>25</v>
      </c>
      <c r="R26" s="1">
        <v>47</v>
      </c>
      <c r="S26" s="1">
        <v>40</v>
      </c>
      <c r="T26" s="1">
        <v>48</v>
      </c>
      <c r="U26" s="35">
        <f t="shared" si="4"/>
        <v>52.222222222222221</v>
      </c>
      <c r="V26" s="45">
        <f t="shared" si="8"/>
        <v>1950</v>
      </c>
      <c r="W26" s="1">
        <v>7</v>
      </c>
      <c r="X26" s="1">
        <v>15</v>
      </c>
    </row>
    <row r="27" spans="1:24" x14ac:dyDescent="0.2">
      <c r="A27" s="14" t="s">
        <v>96</v>
      </c>
      <c r="B27" s="15" t="s">
        <v>97</v>
      </c>
      <c r="C27" s="15">
        <v>12</v>
      </c>
      <c r="D27" s="16" t="s">
        <v>98</v>
      </c>
      <c r="E27" s="16" t="s">
        <v>99</v>
      </c>
      <c r="F27" s="15">
        <v>12</v>
      </c>
      <c r="G27" s="15">
        <v>7</v>
      </c>
      <c r="H27" s="15">
        <v>3.25</v>
      </c>
      <c r="I27" s="15">
        <v>4</v>
      </c>
      <c r="J27" s="42">
        <f t="shared" si="3"/>
        <v>0.1579861111111111</v>
      </c>
      <c r="K27" s="17">
        <v>504</v>
      </c>
      <c r="L27" s="15">
        <v>6.5</v>
      </c>
      <c r="M27" s="15">
        <v>14</v>
      </c>
      <c r="N27" s="15">
        <v>21</v>
      </c>
      <c r="O27" s="18">
        <f>(L27*M27*N27)/1728</f>
        <v>1.1059027777777777</v>
      </c>
      <c r="P27" s="15">
        <f>+C27*I27</f>
        <v>48</v>
      </c>
      <c r="Q27" s="1">
        <f>W27*X27</f>
        <v>42</v>
      </c>
      <c r="R27" s="1">
        <v>50</v>
      </c>
      <c r="S27" s="15">
        <v>40</v>
      </c>
      <c r="T27" s="15">
        <v>48</v>
      </c>
      <c r="U27" s="18">
        <f t="shared" si="4"/>
        <v>55.555555555555557</v>
      </c>
      <c r="V27" s="39">
        <f t="shared" si="8"/>
        <v>2076</v>
      </c>
      <c r="W27" s="15">
        <v>6</v>
      </c>
      <c r="X27" s="15">
        <v>7</v>
      </c>
    </row>
    <row r="28" spans="1:24" x14ac:dyDescent="0.2">
      <c r="A28" s="14" t="s">
        <v>100</v>
      </c>
      <c r="B28" s="15" t="s">
        <v>101</v>
      </c>
      <c r="C28" s="15">
        <v>1</v>
      </c>
      <c r="D28" s="20" t="s">
        <v>102</v>
      </c>
      <c r="E28" s="16" t="s">
        <v>25</v>
      </c>
      <c r="F28" s="1">
        <v>19</v>
      </c>
      <c r="G28" s="1">
        <v>13</v>
      </c>
      <c r="H28" s="1">
        <v>3</v>
      </c>
      <c r="I28" s="1">
        <v>18</v>
      </c>
      <c r="J28" s="40">
        <f t="shared" si="3"/>
        <v>0.42881944444444442</v>
      </c>
      <c r="K28" s="4">
        <v>105</v>
      </c>
      <c r="L28" s="1" t="s">
        <v>25</v>
      </c>
      <c r="M28" s="1" t="s">
        <v>25</v>
      </c>
      <c r="N28" s="1" t="s">
        <v>25</v>
      </c>
      <c r="O28" s="1" t="s">
        <v>25</v>
      </c>
      <c r="P28" s="1" t="s">
        <v>25</v>
      </c>
      <c r="Q28" s="1" t="s">
        <v>25</v>
      </c>
      <c r="R28" s="1">
        <v>47</v>
      </c>
      <c r="S28" s="1">
        <v>40</v>
      </c>
      <c r="T28" s="1">
        <v>48</v>
      </c>
      <c r="U28" s="35">
        <f t="shared" si="4"/>
        <v>52.222222222222221</v>
      </c>
      <c r="V28" s="45">
        <f t="shared" si="8"/>
        <v>1950</v>
      </c>
      <c r="W28" s="1">
        <v>7</v>
      </c>
      <c r="X28" s="1">
        <v>15</v>
      </c>
    </row>
    <row r="29" spans="1:24" x14ac:dyDescent="0.2">
      <c r="A29" s="14" t="s">
        <v>103</v>
      </c>
      <c r="B29" s="15" t="s">
        <v>104</v>
      </c>
      <c r="C29" s="15">
        <v>6</v>
      </c>
      <c r="D29" s="20" t="s">
        <v>105</v>
      </c>
      <c r="E29" s="16" t="s">
        <v>106</v>
      </c>
      <c r="F29" s="15">
        <v>15</v>
      </c>
      <c r="G29" s="15">
        <v>8</v>
      </c>
      <c r="H29" s="15">
        <v>3.86</v>
      </c>
      <c r="I29" s="15">
        <v>8</v>
      </c>
      <c r="J29" s="42">
        <f t="shared" ref="J29" si="10">(F29*G29*H29)/1728</f>
        <v>0.26805555555555555</v>
      </c>
      <c r="K29" s="17">
        <v>216</v>
      </c>
      <c r="L29" s="15">
        <v>7.75</v>
      </c>
      <c r="M29" s="15">
        <v>15</v>
      </c>
      <c r="N29" s="15">
        <v>13</v>
      </c>
      <c r="O29" s="18">
        <f>(L29*M29*N29)/1728</f>
        <v>0.87456597222222221</v>
      </c>
      <c r="P29" s="15">
        <f>+C29*I29</f>
        <v>48</v>
      </c>
      <c r="Q29" s="1">
        <f t="shared" ref="Q29" si="11">W29*X29</f>
        <v>36</v>
      </c>
      <c r="R29" s="1">
        <v>36</v>
      </c>
      <c r="S29" s="15">
        <v>40</v>
      </c>
      <c r="T29" s="15">
        <v>48</v>
      </c>
      <c r="U29" s="18">
        <f t="shared" ref="U29" si="12">(R29*S29*T29)/1728</f>
        <v>40</v>
      </c>
      <c r="V29" s="39">
        <f t="shared" si="8"/>
        <v>1788</v>
      </c>
      <c r="W29" s="15">
        <v>9</v>
      </c>
      <c r="X29" s="15">
        <v>4</v>
      </c>
    </row>
    <row r="30" spans="1:24" x14ac:dyDescent="0.2">
      <c r="A30" s="14" t="s">
        <v>107</v>
      </c>
      <c r="B30" s="15" t="s">
        <v>108</v>
      </c>
      <c r="C30" s="15">
        <v>1</v>
      </c>
      <c r="D30" s="16" t="s">
        <v>109</v>
      </c>
      <c r="E30" s="16" t="s">
        <v>25</v>
      </c>
      <c r="F30" s="15">
        <v>23</v>
      </c>
      <c r="G30" s="15">
        <v>15</v>
      </c>
      <c r="H30" s="15">
        <v>4</v>
      </c>
      <c r="I30" s="15">
        <v>36</v>
      </c>
      <c r="J30" s="42">
        <f t="shared" si="3"/>
        <v>0.79861111111111116</v>
      </c>
      <c r="K30" s="17">
        <v>60</v>
      </c>
      <c r="L30" s="15" t="s">
        <v>25</v>
      </c>
      <c r="M30" s="15" t="s">
        <v>25</v>
      </c>
      <c r="N30" s="15" t="s">
        <v>25</v>
      </c>
      <c r="O30" s="15" t="s">
        <v>25</v>
      </c>
      <c r="P30" s="15" t="s">
        <v>25</v>
      </c>
      <c r="Q30" s="1" t="s">
        <v>25</v>
      </c>
      <c r="R30" s="1">
        <v>51</v>
      </c>
      <c r="S30" s="15">
        <v>40</v>
      </c>
      <c r="T30" s="15">
        <v>48</v>
      </c>
      <c r="U30" s="18">
        <f t="shared" si="4"/>
        <v>56.666666666666664</v>
      </c>
      <c r="V30" s="39">
        <f t="shared" si="5"/>
        <v>2220</v>
      </c>
      <c r="W30" s="15">
        <v>5</v>
      </c>
      <c r="X30" s="15">
        <v>12</v>
      </c>
    </row>
    <row r="31" spans="1:24" x14ac:dyDescent="0.2">
      <c r="A31" s="14" t="s">
        <v>110</v>
      </c>
      <c r="B31" s="15" t="s">
        <v>111</v>
      </c>
      <c r="C31" s="15">
        <v>1</v>
      </c>
      <c r="D31" s="16" t="s">
        <v>112</v>
      </c>
      <c r="E31" s="16" t="s">
        <v>25</v>
      </c>
      <c r="F31" s="15">
        <v>19</v>
      </c>
      <c r="G31" s="15">
        <v>13</v>
      </c>
      <c r="H31" s="15">
        <v>3</v>
      </c>
      <c r="I31" s="15">
        <v>18</v>
      </c>
      <c r="J31" s="42">
        <f t="shared" si="3"/>
        <v>0.42881944444444442</v>
      </c>
      <c r="K31" s="17">
        <v>105</v>
      </c>
      <c r="L31" s="15" t="s">
        <v>25</v>
      </c>
      <c r="M31" s="15" t="s">
        <v>25</v>
      </c>
      <c r="N31" s="15" t="s">
        <v>25</v>
      </c>
      <c r="O31" s="15" t="s">
        <v>25</v>
      </c>
      <c r="P31" s="15" t="s">
        <v>25</v>
      </c>
      <c r="Q31" s="1" t="s">
        <v>25</v>
      </c>
      <c r="R31" s="1">
        <v>47</v>
      </c>
      <c r="S31" s="15">
        <v>40</v>
      </c>
      <c r="T31" s="15">
        <v>48</v>
      </c>
      <c r="U31" s="18">
        <f t="shared" si="4"/>
        <v>52.222222222222221</v>
      </c>
      <c r="V31" s="39">
        <f t="shared" si="5"/>
        <v>1950</v>
      </c>
      <c r="W31" s="15">
        <v>7</v>
      </c>
      <c r="X31" s="15">
        <v>15</v>
      </c>
    </row>
    <row r="32" spans="1:24" x14ac:dyDescent="0.2">
      <c r="A32" s="14" t="s">
        <v>113</v>
      </c>
      <c r="B32" s="15" t="s">
        <v>114</v>
      </c>
      <c r="C32" s="15">
        <v>6</v>
      </c>
      <c r="D32" s="16" t="s">
        <v>115</v>
      </c>
      <c r="E32" s="16" t="s">
        <v>116</v>
      </c>
      <c r="F32" s="15">
        <v>15</v>
      </c>
      <c r="G32" s="15">
        <v>8</v>
      </c>
      <c r="H32" s="15">
        <v>3.86</v>
      </c>
      <c r="I32" s="15">
        <v>8</v>
      </c>
      <c r="J32" s="42">
        <f t="shared" si="3"/>
        <v>0.26805555555555555</v>
      </c>
      <c r="K32" s="17">
        <v>216</v>
      </c>
      <c r="L32" s="15">
        <v>7.75</v>
      </c>
      <c r="M32" s="15">
        <v>15</v>
      </c>
      <c r="N32" s="15">
        <v>13</v>
      </c>
      <c r="O32" s="18">
        <f>(L32*M32*N32)/1728</f>
        <v>0.87456597222222221</v>
      </c>
      <c r="P32" s="15">
        <f>+C32*I32</f>
        <v>48</v>
      </c>
      <c r="Q32" s="1">
        <f>W32*X32</f>
        <v>36</v>
      </c>
      <c r="R32" s="1">
        <v>36</v>
      </c>
      <c r="S32" s="15">
        <v>40</v>
      </c>
      <c r="T32" s="15">
        <v>48</v>
      </c>
      <c r="U32" s="18">
        <f t="shared" si="4"/>
        <v>40</v>
      </c>
      <c r="V32" s="39">
        <f t="shared" si="5"/>
        <v>1788</v>
      </c>
      <c r="W32" s="15">
        <v>9</v>
      </c>
      <c r="X32" s="15">
        <v>4</v>
      </c>
    </row>
    <row r="33" spans="1:24" x14ac:dyDescent="0.2">
      <c r="A33" s="14" t="s">
        <v>117</v>
      </c>
      <c r="B33" s="15" t="s">
        <v>118</v>
      </c>
      <c r="C33" s="15">
        <v>12</v>
      </c>
      <c r="D33" s="16" t="s">
        <v>119</v>
      </c>
      <c r="E33" s="16" t="s">
        <v>120</v>
      </c>
      <c r="F33" s="15">
        <v>12</v>
      </c>
      <c r="G33" s="15">
        <v>7</v>
      </c>
      <c r="H33" s="15">
        <v>3.25</v>
      </c>
      <c r="I33" s="15">
        <v>4</v>
      </c>
      <c r="J33" s="42">
        <f t="shared" si="3"/>
        <v>0.1579861111111111</v>
      </c>
      <c r="K33" s="17">
        <v>504</v>
      </c>
      <c r="L33" s="15">
        <v>6.5</v>
      </c>
      <c r="M33" s="15">
        <v>14</v>
      </c>
      <c r="N33" s="15">
        <v>21</v>
      </c>
      <c r="O33" s="18">
        <f>(L33*M33*N33)/1728</f>
        <v>1.1059027777777777</v>
      </c>
      <c r="P33" s="15">
        <f>+C33*I33</f>
        <v>48</v>
      </c>
      <c r="Q33" s="1">
        <f>W33*X33</f>
        <v>42</v>
      </c>
      <c r="R33" s="1">
        <v>50</v>
      </c>
      <c r="S33" s="15">
        <v>40</v>
      </c>
      <c r="T33" s="15">
        <v>48</v>
      </c>
      <c r="U33" s="18">
        <f>(R33*S33*T33)/1728</f>
        <v>55.555555555555557</v>
      </c>
      <c r="V33" s="39">
        <f>K33*I33+60</f>
        <v>2076</v>
      </c>
      <c r="W33" s="15">
        <v>6</v>
      </c>
      <c r="X33" s="15">
        <v>7</v>
      </c>
    </row>
    <row r="34" spans="1:24" x14ac:dyDescent="0.2">
      <c r="A34" s="14" t="s">
        <v>121</v>
      </c>
      <c r="B34" s="15" t="s">
        <v>122</v>
      </c>
      <c r="C34" s="15">
        <v>1</v>
      </c>
      <c r="D34" s="16" t="s">
        <v>123</v>
      </c>
      <c r="E34" s="16" t="s">
        <v>25</v>
      </c>
      <c r="F34" s="15">
        <v>19</v>
      </c>
      <c r="G34" s="15">
        <v>13</v>
      </c>
      <c r="H34" s="15">
        <v>3</v>
      </c>
      <c r="I34" s="15">
        <v>18</v>
      </c>
      <c r="J34" s="42">
        <f t="shared" si="3"/>
        <v>0.42881944444444442</v>
      </c>
      <c r="K34" s="17">
        <v>105</v>
      </c>
      <c r="L34" s="15" t="s">
        <v>25</v>
      </c>
      <c r="M34" s="15" t="s">
        <v>25</v>
      </c>
      <c r="N34" s="15" t="s">
        <v>25</v>
      </c>
      <c r="O34" s="15" t="s">
        <v>25</v>
      </c>
      <c r="P34" s="15" t="s">
        <v>25</v>
      </c>
      <c r="Q34" s="1" t="s">
        <v>25</v>
      </c>
      <c r="R34" s="1">
        <v>47</v>
      </c>
      <c r="S34" s="15">
        <v>40</v>
      </c>
      <c r="T34" s="15">
        <v>48</v>
      </c>
      <c r="U34" s="18">
        <f t="shared" si="4"/>
        <v>52.222222222222221</v>
      </c>
      <c r="V34" s="39">
        <f t="shared" si="5"/>
        <v>1950</v>
      </c>
      <c r="W34" s="15">
        <v>7</v>
      </c>
      <c r="X34" s="15">
        <v>15</v>
      </c>
    </row>
    <row r="35" spans="1:24" x14ac:dyDescent="0.2">
      <c r="A35" s="14" t="s">
        <v>124</v>
      </c>
      <c r="B35" s="15" t="s">
        <v>125</v>
      </c>
      <c r="C35" s="15">
        <v>6</v>
      </c>
      <c r="D35" s="16" t="s">
        <v>126</v>
      </c>
      <c r="E35" s="16" t="s">
        <v>127</v>
      </c>
      <c r="F35" s="15">
        <v>15</v>
      </c>
      <c r="G35" s="15">
        <v>8</v>
      </c>
      <c r="H35" s="15">
        <v>3.86</v>
      </c>
      <c r="I35" s="15">
        <v>8</v>
      </c>
      <c r="J35" s="42">
        <f t="shared" si="3"/>
        <v>0.26805555555555555</v>
      </c>
      <c r="K35" s="17">
        <v>216</v>
      </c>
      <c r="L35" s="15">
        <v>7.75</v>
      </c>
      <c r="M35" s="15">
        <v>15</v>
      </c>
      <c r="N35" s="15">
        <v>13</v>
      </c>
      <c r="O35" s="18">
        <f>(L35*M35*N35)/1728</f>
        <v>0.87456597222222221</v>
      </c>
      <c r="P35" s="15">
        <f>+C35*I35</f>
        <v>48</v>
      </c>
      <c r="Q35" s="1">
        <f>W35*X35</f>
        <v>36</v>
      </c>
      <c r="R35" s="1">
        <v>40</v>
      </c>
      <c r="S35" s="15">
        <v>40</v>
      </c>
      <c r="T35" s="15">
        <v>48</v>
      </c>
      <c r="U35" s="18">
        <f t="shared" si="4"/>
        <v>44.444444444444443</v>
      </c>
      <c r="V35" s="39">
        <f t="shared" si="5"/>
        <v>1788</v>
      </c>
      <c r="W35" s="15">
        <v>9</v>
      </c>
      <c r="X35" s="15">
        <v>4</v>
      </c>
    </row>
    <row r="36" spans="1:24" x14ac:dyDescent="0.2">
      <c r="A36" s="14" t="s">
        <v>128</v>
      </c>
      <c r="B36" s="15" t="s">
        <v>129</v>
      </c>
      <c r="C36" s="15">
        <v>12</v>
      </c>
      <c r="D36" s="16" t="s">
        <v>130</v>
      </c>
      <c r="E36" s="16" t="s">
        <v>131</v>
      </c>
      <c r="F36" s="15">
        <v>12</v>
      </c>
      <c r="G36" s="15">
        <v>7</v>
      </c>
      <c r="H36" s="15">
        <v>3.25</v>
      </c>
      <c r="I36" s="15">
        <v>4</v>
      </c>
      <c r="J36" s="42">
        <f t="shared" si="3"/>
        <v>0.1579861111111111</v>
      </c>
      <c r="K36" s="17">
        <v>504</v>
      </c>
      <c r="L36" s="15">
        <v>6.5</v>
      </c>
      <c r="M36" s="15">
        <v>14</v>
      </c>
      <c r="N36" s="15">
        <v>21</v>
      </c>
      <c r="O36" s="18">
        <f>(L36*M36*N36)/1728</f>
        <v>1.1059027777777777</v>
      </c>
      <c r="P36" s="15">
        <f>+C36*I36</f>
        <v>48</v>
      </c>
      <c r="Q36" s="1">
        <f>W36*X36</f>
        <v>42</v>
      </c>
      <c r="R36" s="1">
        <v>50</v>
      </c>
      <c r="S36" s="15">
        <v>40</v>
      </c>
      <c r="T36" s="15">
        <v>48</v>
      </c>
      <c r="U36" s="18">
        <f t="shared" si="4"/>
        <v>55.555555555555557</v>
      </c>
      <c r="V36" s="39">
        <f t="shared" si="5"/>
        <v>2076</v>
      </c>
      <c r="W36" s="15">
        <v>6</v>
      </c>
      <c r="X36" s="15">
        <v>7</v>
      </c>
    </row>
    <row r="37" spans="1:24" x14ac:dyDescent="0.2">
      <c r="A37" s="14" t="s">
        <v>132</v>
      </c>
      <c r="B37" s="15" t="s">
        <v>133</v>
      </c>
      <c r="C37" s="15">
        <v>1</v>
      </c>
      <c r="D37" s="16" t="s">
        <v>134</v>
      </c>
      <c r="E37" s="16" t="s">
        <v>25</v>
      </c>
      <c r="F37" s="15">
        <v>23</v>
      </c>
      <c r="G37" s="15">
        <v>15</v>
      </c>
      <c r="H37" s="15">
        <v>4</v>
      </c>
      <c r="I37" s="15">
        <v>36</v>
      </c>
      <c r="J37" s="42">
        <f t="shared" si="3"/>
        <v>0.79861111111111116</v>
      </c>
      <c r="K37" s="17">
        <v>60</v>
      </c>
      <c r="L37" s="15" t="s">
        <v>25</v>
      </c>
      <c r="M37" s="15" t="s">
        <v>25</v>
      </c>
      <c r="N37" s="15" t="s">
        <v>25</v>
      </c>
      <c r="O37" s="15" t="s">
        <v>25</v>
      </c>
      <c r="P37" s="15" t="s">
        <v>25</v>
      </c>
      <c r="Q37" s="1" t="s">
        <v>25</v>
      </c>
      <c r="R37" s="1">
        <v>51</v>
      </c>
      <c r="S37" s="15">
        <v>40</v>
      </c>
      <c r="T37" s="15">
        <v>48</v>
      </c>
      <c r="U37" s="18">
        <f t="shared" si="4"/>
        <v>56.666666666666664</v>
      </c>
      <c r="V37" s="39">
        <f t="shared" ref="V37:V46" si="13">K37*I37+60</f>
        <v>2220</v>
      </c>
      <c r="W37" s="15">
        <v>5</v>
      </c>
      <c r="X37" s="15">
        <v>12</v>
      </c>
    </row>
    <row r="38" spans="1:24" x14ac:dyDescent="0.2">
      <c r="A38" s="14" t="s">
        <v>135</v>
      </c>
      <c r="B38" s="15" t="s">
        <v>136</v>
      </c>
      <c r="C38" s="15">
        <v>1</v>
      </c>
      <c r="D38" s="16" t="s">
        <v>137</v>
      </c>
      <c r="E38" s="16" t="s">
        <v>25</v>
      </c>
      <c r="F38" s="15">
        <v>19</v>
      </c>
      <c r="G38" s="15">
        <v>13</v>
      </c>
      <c r="H38" s="15">
        <v>3</v>
      </c>
      <c r="I38" s="15">
        <v>18</v>
      </c>
      <c r="J38" s="42">
        <f t="shared" si="3"/>
        <v>0.42881944444444442</v>
      </c>
      <c r="K38" s="17">
        <v>105</v>
      </c>
      <c r="L38" s="15" t="s">
        <v>25</v>
      </c>
      <c r="M38" s="15" t="s">
        <v>25</v>
      </c>
      <c r="N38" s="15" t="s">
        <v>25</v>
      </c>
      <c r="O38" s="15" t="s">
        <v>25</v>
      </c>
      <c r="P38" s="15" t="s">
        <v>25</v>
      </c>
      <c r="Q38" s="1" t="s">
        <v>25</v>
      </c>
      <c r="R38" s="1">
        <v>47</v>
      </c>
      <c r="S38" s="15">
        <v>40</v>
      </c>
      <c r="T38" s="15">
        <v>48</v>
      </c>
      <c r="U38" s="18">
        <f t="shared" si="4"/>
        <v>52.222222222222221</v>
      </c>
      <c r="V38" s="39">
        <f t="shared" si="13"/>
        <v>1950</v>
      </c>
      <c r="W38" s="15">
        <v>7</v>
      </c>
      <c r="X38" s="15">
        <v>15</v>
      </c>
    </row>
    <row r="39" spans="1:24" x14ac:dyDescent="0.2">
      <c r="A39" s="14" t="s">
        <v>138</v>
      </c>
      <c r="B39" s="15" t="s">
        <v>139</v>
      </c>
      <c r="C39" s="15">
        <v>12</v>
      </c>
      <c r="D39" s="16" t="s">
        <v>140</v>
      </c>
      <c r="E39" s="16" t="s">
        <v>141</v>
      </c>
      <c r="F39" s="15">
        <v>12</v>
      </c>
      <c r="G39" s="15">
        <v>7</v>
      </c>
      <c r="H39" s="15">
        <v>3.25</v>
      </c>
      <c r="I39" s="15">
        <v>4</v>
      </c>
      <c r="J39" s="42">
        <f t="shared" si="3"/>
        <v>0.1579861111111111</v>
      </c>
      <c r="K39" s="17">
        <v>504</v>
      </c>
      <c r="L39" s="15">
        <v>6.5</v>
      </c>
      <c r="M39" s="15">
        <v>14</v>
      </c>
      <c r="N39" s="15">
        <v>21</v>
      </c>
      <c r="O39" s="18">
        <f>(L39*M39*N39)/1728</f>
        <v>1.1059027777777777</v>
      </c>
      <c r="P39" s="15">
        <f>+C39*I39</f>
        <v>48</v>
      </c>
      <c r="Q39" s="1">
        <f>W39*X39</f>
        <v>42</v>
      </c>
      <c r="R39" s="1">
        <v>50</v>
      </c>
      <c r="S39" s="15">
        <v>40</v>
      </c>
      <c r="T39" s="15">
        <v>48</v>
      </c>
      <c r="U39" s="18">
        <f t="shared" si="4"/>
        <v>55.555555555555557</v>
      </c>
      <c r="V39" s="39">
        <f t="shared" si="13"/>
        <v>2076</v>
      </c>
      <c r="W39" s="15">
        <v>6</v>
      </c>
      <c r="X39" s="15">
        <v>7</v>
      </c>
    </row>
    <row r="40" spans="1:24" x14ac:dyDescent="0.2">
      <c r="A40" s="14" t="s">
        <v>142</v>
      </c>
      <c r="B40" s="15" t="s">
        <v>143</v>
      </c>
      <c r="C40" s="15">
        <v>1</v>
      </c>
      <c r="D40" s="16" t="s">
        <v>144</v>
      </c>
      <c r="E40" s="16" t="s">
        <v>25</v>
      </c>
      <c r="F40" s="15">
        <v>19</v>
      </c>
      <c r="G40" s="15">
        <v>13</v>
      </c>
      <c r="H40" s="15">
        <v>3</v>
      </c>
      <c r="I40" s="15">
        <v>18</v>
      </c>
      <c r="J40" s="42">
        <f t="shared" si="3"/>
        <v>0.42881944444444442</v>
      </c>
      <c r="K40" s="17">
        <v>105</v>
      </c>
      <c r="L40" s="15" t="s">
        <v>25</v>
      </c>
      <c r="M40" s="15" t="s">
        <v>25</v>
      </c>
      <c r="N40" s="15" t="s">
        <v>25</v>
      </c>
      <c r="O40" s="15" t="s">
        <v>25</v>
      </c>
      <c r="P40" s="15" t="s">
        <v>25</v>
      </c>
      <c r="Q40" s="1" t="s">
        <v>25</v>
      </c>
      <c r="R40" s="1">
        <v>47</v>
      </c>
      <c r="S40" s="15">
        <v>40</v>
      </c>
      <c r="T40" s="15">
        <v>48</v>
      </c>
      <c r="U40" s="18">
        <f t="shared" si="4"/>
        <v>52.222222222222221</v>
      </c>
      <c r="V40" s="39">
        <f t="shared" si="13"/>
        <v>1950</v>
      </c>
      <c r="W40" s="15">
        <v>7</v>
      </c>
      <c r="X40" s="15">
        <v>15</v>
      </c>
    </row>
    <row r="41" spans="1:24" ht="12.75" customHeight="1" x14ac:dyDescent="0.2">
      <c r="A41" s="14" t="s">
        <v>145</v>
      </c>
      <c r="B41" s="15" t="s">
        <v>146</v>
      </c>
      <c r="C41" s="15">
        <v>6</v>
      </c>
      <c r="D41" s="16" t="s">
        <v>147</v>
      </c>
      <c r="E41" s="16" t="s">
        <v>148</v>
      </c>
      <c r="F41" s="15">
        <v>15</v>
      </c>
      <c r="G41" s="15">
        <v>8</v>
      </c>
      <c r="H41" s="15">
        <v>3.86</v>
      </c>
      <c r="I41" s="15">
        <v>8</v>
      </c>
      <c r="J41" s="42">
        <f t="shared" si="3"/>
        <v>0.26805555555555555</v>
      </c>
      <c r="K41" s="17">
        <v>216</v>
      </c>
      <c r="L41" s="15">
        <v>7.75</v>
      </c>
      <c r="M41" s="15">
        <v>15</v>
      </c>
      <c r="N41" s="15">
        <v>13</v>
      </c>
      <c r="O41" s="18">
        <f>(L41*M41*N41)/1728</f>
        <v>0.87456597222222221</v>
      </c>
      <c r="P41" s="15">
        <f>+C41*I41</f>
        <v>48</v>
      </c>
      <c r="Q41" s="1">
        <f>W41*X41</f>
        <v>36</v>
      </c>
      <c r="R41" s="1">
        <v>36</v>
      </c>
      <c r="S41" s="15">
        <v>40</v>
      </c>
      <c r="T41" s="15">
        <v>48</v>
      </c>
      <c r="U41" s="18">
        <f t="shared" si="4"/>
        <v>40</v>
      </c>
      <c r="V41" s="39">
        <f t="shared" si="13"/>
        <v>1788</v>
      </c>
      <c r="W41" s="15">
        <v>9</v>
      </c>
      <c r="X41" s="15">
        <v>4</v>
      </c>
    </row>
    <row r="42" spans="1:24" x14ac:dyDescent="0.2">
      <c r="A42" s="14" t="s">
        <v>149</v>
      </c>
      <c r="B42" s="15" t="s">
        <v>150</v>
      </c>
      <c r="C42" s="15">
        <v>12</v>
      </c>
      <c r="D42" s="16" t="s">
        <v>151</v>
      </c>
      <c r="E42" s="16" t="s">
        <v>152</v>
      </c>
      <c r="F42" s="15">
        <v>12</v>
      </c>
      <c r="G42" s="15">
        <v>7</v>
      </c>
      <c r="H42" s="15">
        <v>3.25</v>
      </c>
      <c r="I42" s="15">
        <v>4</v>
      </c>
      <c r="J42" s="42">
        <f t="shared" si="3"/>
        <v>0.1579861111111111</v>
      </c>
      <c r="K42" s="17">
        <v>504</v>
      </c>
      <c r="L42" s="15">
        <v>6.5</v>
      </c>
      <c r="M42" s="15">
        <v>14</v>
      </c>
      <c r="N42" s="15">
        <v>21</v>
      </c>
      <c r="O42" s="18">
        <f>(L42*M42*N42)/1728</f>
        <v>1.1059027777777777</v>
      </c>
      <c r="P42" s="15">
        <f>+C42*I42</f>
        <v>48</v>
      </c>
      <c r="Q42" s="1">
        <f>W42*X42</f>
        <v>42</v>
      </c>
      <c r="R42" s="1">
        <v>50</v>
      </c>
      <c r="S42" s="15">
        <v>40</v>
      </c>
      <c r="T42" s="15">
        <v>48</v>
      </c>
      <c r="U42" s="18">
        <f t="shared" si="4"/>
        <v>55.555555555555557</v>
      </c>
      <c r="V42" s="39">
        <f t="shared" si="13"/>
        <v>2076</v>
      </c>
      <c r="W42" s="15">
        <v>6</v>
      </c>
      <c r="X42" s="15">
        <v>7</v>
      </c>
    </row>
    <row r="43" spans="1:24" x14ac:dyDescent="0.2">
      <c r="A43" s="63" t="s">
        <v>153</v>
      </c>
      <c r="B43" s="15" t="s">
        <v>154</v>
      </c>
      <c r="C43" s="15">
        <v>1</v>
      </c>
      <c r="D43" s="64" t="s">
        <v>155</v>
      </c>
      <c r="E43" s="16" t="s">
        <v>25</v>
      </c>
      <c r="F43" s="15">
        <v>19</v>
      </c>
      <c r="G43" s="15">
        <v>13</v>
      </c>
      <c r="H43" s="15">
        <v>3</v>
      </c>
      <c r="I43" s="15">
        <v>18</v>
      </c>
      <c r="J43" s="42">
        <f t="shared" ref="J43" si="14">(F43*G43*H43)/1728</f>
        <v>0.42881944444444442</v>
      </c>
      <c r="K43" s="17">
        <v>105</v>
      </c>
      <c r="L43" s="15" t="s">
        <v>25</v>
      </c>
      <c r="M43" s="15" t="s">
        <v>25</v>
      </c>
      <c r="N43" s="15" t="s">
        <v>25</v>
      </c>
      <c r="O43" s="15" t="s">
        <v>25</v>
      </c>
      <c r="P43" s="15" t="s">
        <v>25</v>
      </c>
      <c r="Q43" s="1" t="s">
        <v>25</v>
      </c>
      <c r="R43" s="1">
        <v>47</v>
      </c>
      <c r="S43" s="15">
        <v>40</v>
      </c>
      <c r="T43" s="15">
        <v>48</v>
      </c>
      <c r="U43" s="18">
        <f t="shared" ref="U43" si="15">(R43*S43*T43)/1728</f>
        <v>52.222222222222221</v>
      </c>
      <c r="V43" s="39">
        <f t="shared" si="13"/>
        <v>1950</v>
      </c>
      <c r="W43" s="15">
        <v>7</v>
      </c>
      <c r="X43" s="15">
        <v>15</v>
      </c>
    </row>
    <row r="44" spans="1:24" x14ac:dyDescent="0.2">
      <c r="A44" s="14" t="s">
        <v>156</v>
      </c>
      <c r="B44" s="15" t="s">
        <v>157</v>
      </c>
      <c r="C44" s="15">
        <v>12</v>
      </c>
      <c r="D44" s="16" t="s">
        <v>158</v>
      </c>
      <c r="E44" s="16" t="s">
        <v>159</v>
      </c>
      <c r="F44" s="15">
        <v>12</v>
      </c>
      <c r="G44" s="15">
        <v>7</v>
      </c>
      <c r="H44" s="15">
        <v>3.25</v>
      </c>
      <c r="I44" s="15">
        <v>4</v>
      </c>
      <c r="J44" s="42">
        <f t="shared" si="3"/>
        <v>0.1579861111111111</v>
      </c>
      <c r="K44" s="17">
        <v>504</v>
      </c>
      <c r="L44" s="15">
        <v>6.5</v>
      </c>
      <c r="M44" s="15">
        <v>14</v>
      </c>
      <c r="N44" s="15">
        <v>21</v>
      </c>
      <c r="O44" s="18">
        <f>(L44*M44*N44)/1728</f>
        <v>1.1059027777777777</v>
      </c>
      <c r="P44" s="15">
        <f>+C44*I44</f>
        <v>48</v>
      </c>
      <c r="Q44" s="1">
        <f>W44*X44</f>
        <v>42</v>
      </c>
      <c r="R44" s="1">
        <v>50</v>
      </c>
      <c r="S44" s="15">
        <v>40</v>
      </c>
      <c r="T44" s="15">
        <v>48</v>
      </c>
      <c r="U44" s="18">
        <f t="shared" si="4"/>
        <v>55.555555555555557</v>
      </c>
      <c r="V44" s="39">
        <f t="shared" si="13"/>
        <v>2076</v>
      </c>
      <c r="W44" s="15">
        <v>6</v>
      </c>
      <c r="X44" s="15">
        <v>7</v>
      </c>
    </row>
    <row r="45" spans="1:24" x14ac:dyDescent="0.2">
      <c r="A45" s="14" t="s">
        <v>160</v>
      </c>
      <c r="B45" s="15" t="s">
        <v>161</v>
      </c>
      <c r="C45" s="15">
        <v>1</v>
      </c>
      <c r="D45" s="16" t="s">
        <v>162</v>
      </c>
      <c r="E45" s="16" t="s">
        <v>25</v>
      </c>
      <c r="F45" s="15">
        <v>24</v>
      </c>
      <c r="G45" s="15">
        <v>11.25</v>
      </c>
      <c r="H45" s="15">
        <v>4.5</v>
      </c>
      <c r="I45" s="15">
        <v>25</v>
      </c>
      <c r="J45" s="42">
        <f>(F45*G45*H45)/1728</f>
        <v>0.703125</v>
      </c>
      <c r="K45" s="62">
        <v>91</v>
      </c>
      <c r="L45" s="15" t="s">
        <v>25</v>
      </c>
      <c r="M45" s="15" t="s">
        <v>25</v>
      </c>
      <c r="N45" s="15" t="s">
        <v>25</v>
      </c>
      <c r="O45" s="15" t="s">
        <v>25</v>
      </c>
      <c r="P45" s="15" t="s">
        <v>25</v>
      </c>
      <c r="Q45" s="1" t="s">
        <v>25</v>
      </c>
      <c r="R45" s="1">
        <v>48</v>
      </c>
      <c r="S45" s="15">
        <v>40</v>
      </c>
      <c r="T45" s="15">
        <v>48</v>
      </c>
      <c r="U45" s="18">
        <f t="shared" si="4"/>
        <v>53.333333333333336</v>
      </c>
      <c r="V45" s="39">
        <v>2343</v>
      </c>
      <c r="W45" s="1">
        <v>7</v>
      </c>
      <c r="X45" s="1">
        <v>13</v>
      </c>
    </row>
    <row r="46" spans="1:24" x14ac:dyDescent="0.2">
      <c r="A46" s="14" t="s">
        <v>163</v>
      </c>
      <c r="B46" s="15" t="s">
        <v>164</v>
      </c>
      <c r="C46" s="15">
        <v>1</v>
      </c>
      <c r="D46" s="16" t="s">
        <v>165</v>
      </c>
      <c r="E46" s="16" t="s">
        <v>25</v>
      </c>
      <c r="F46" s="15">
        <v>19</v>
      </c>
      <c r="G46" s="15">
        <v>13</v>
      </c>
      <c r="H46" s="15">
        <v>3</v>
      </c>
      <c r="I46" s="15">
        <v>18</v>
      </c>
      <c r="J46" s="42">
        <f>(F46*G46*H46)/1728</f>
        <v>0.42881944444444442</v>
      </c>
      <c r="K46" s="17">
        <v>105</v>
      </c>
      <c r="L46" s="15" t="s">
        <v>25</v>
      </c>
      <c r="M46" s="15" t="s">
        <v>25</v>
      </c>
      <c r="N46" s="15" t="s">
        <v>25</v>
      </c>
      <c r="O46" s="15" t="s">
        <v>25</v>
      </c>
      <c r="P46" s="15" t="s">
        <v>25</v>
      </c>
      <c r="Q46" s="1" t="s">
        <v>25</v>
      </c>
      <c r="R46" s="1">
        <v>47</v>
      </c>
      <c r="S46" s="15">
        <v>40</v>
      </c>
      <c r="T46" s="15">
        <v>48</v>
      </c>
      <c r="U46" s="18">
        <f t="shared" si="4"/>
        <v>52.222222222222221</v>
      </c>
      <c r="V46" s="39">
        <f t="shared" si="13"/>
        <v>1950</v>
      </c>
      <c r="W46" s="15">
        <v>7</v>
      </c>
      <c r="X46" s="15">
        <v>15</v>
      </c>
    </row>
    <row r="47" spans="1:24" ht="12.75" customHeight="1" x14ac:dyDescent="0.2">
      <c r="A47" s="14" t="s">
        <v>166</v>
      </c>
      <c r="B47" s="15" t="s">
        <v>167</v>
      </c>
      <c r="C47" s="15">
        <v>6</v>
      </c>
      <c r="D47" s="16" t="s">
        <v>168</v>
      </c>
      <c r="E47" s="16" t="s">
        <v>169</v>
      </c>
      <c r="F47" s="15">
        <v>15</v>
      </c>
      <c r="G47" s="15">
        <v>8</v>
      </c>
      <c r="H47" s="15">
        <v>3.86</v>
      </c>
      <c r="I47" s="15">
        <v>8</v>
      </c>
      <c r="J47" s="42">
        <f>(F47*G47*H47)/1728</f>
        <v>0.26805555555555555</v>
      </c>
      <c r="K47" s="17">
        <v>216</v>
      </c>
      <c r="L47" s="15">
        <v>7.75</v>
      </c>
      <c r="M47" s="15">
        <v>15</v>
      </c>
      <c r="N47" s="15">
        <v>13</v>
      </c>
      <c r="O47" s="18">
        <f>(L47*M47*N47)/1728</f>
        <v>0.87456597222222221</v>
      </c>
      <c r="P47" s="15">
        <f>+C47*I47</f>
        <v>48</v>
      </c>
      <c r="Q47" s="1">
        <f>W47*X47</f>
        <v>36</v>
      </c>
      <c r="R47" s="1">
        <v>36</v>
      </c>
      <c r="S47" s="15">
        <v>40</v>
      </c>
      <c r="T47" s="15">
        <v>48</v>
      </c>
      <c r="U47" s="18">
        <f>(R47*S47*T47)/1728</f>
        <v>40</v>
      </c>
      <c r="V47" s="39">
        <f>K47*I47+60</f>
        <v>1788</v>
      </c>
      <c r="W47" s="15">
        <v>9</v>
      </c>
      <c r="X47" s="15">
        <v>4</v>
      </c>
    </row>
    <row r="48" spans="1:24" x14ac:dyDescent="0.2">
      <c r="A48" s="14" t="s">
        <v>170</v>
      </c>
      <c r="B48" s="15" t="s">
        <v>171</v>
      </c>
      <c r="C48" s="15">
        <v>12</v>
      </c>
      <c r="D48" s="16" t="s">
        <v>172</v>
      </c>
      <c r="E48" s="16" t="s">
        <v>173</v>
      </c>
      <c r="F48" s="15">
        <v>12</v>
      </c>
      <c r="G48" s="15">
        <v>7</v>
      </c>
      <c r="H48" s="15">
        <v>3.25</v>
      </c>
      <c r="I48" s="15">
        <v>4</v>
      </c>
      <c r="J48" s="42">
        <f t="shared" ref="J48" si="16">(F48*G48*H48)/1728</f>
        <v>0.1579861111111111</v>
      </c>
      <c r="K48" s="17">
        <v>504</v>
      </c>
      <c r="L48" s="15">
        <v>6.5</v>
      </c>
      <c r="M48" s="15">
        <v>14</v>
      </c>
      <c r="N48" s="15">
        <v>21</v>
      </c>
      <c r="O48" s="18">
        <f>(L48*M48*N48)/1728</f>
        <v>1.1059027777777777</v>
      </c>
      <c r="P48" s="15">
        <f>+C48*I48</f>
        <v>48</v>
      </c>
      <c r="Q48" s="1">
        <f>W48*X48</f>
        <v>42</v>
      </c>
      <c r="R48" s="1">
        <v>50</v>
      </c>
      <c r="S48" s="15">
        <v>40</v>
      </c>
      <c r="T48" s="15">
        <v>48</v>
      </c>
      <c r="U48" s="18">
        <f t="shared" ref="U48" si="17">(R48*S48*T48)/1728</f>
        <v>55.555555555555557</v>
      </c>
      <c r="V48" s="39">
        <f t="shared" ref="V48" si="18">K48*I48+60</f>
        <v>2076</v>
      </c>
      <c r="W48" s="15">
        <v>6</v>
      </c>
      <c r="X48" s="15">
        <v>7</v>
      </c>
    </row>
    <row r="49" spans="1:24" x14ac:dyDescent="0.2">
      <c r="A49" s="14" t="s">
        <v>174</v>
      </c>
      <c r="B49" s="15" t="s">
        <v>175</v>
      </c>
      <c r="C49" s="15">
        <v>80</v>
      </c>
      <c r="D49" s="20" t="s">
        <v>176</v>
      </c>
      <c r="E49" s="16" t="s">
        <v>177</v>
      </c>
      <c r="F49" s="19">
        <v>6</v>
      </c>
      <c r="G49" s="19">
        <v>3</v>
      </c>
      <c r="H49" s="19">
        <v>1</v>
      </c>
      <c r="I49" s="19">
        <v>0.33</v>
      </c>
      <c r="J49" s="43">
        <f>(F49*G49*H49)/1728</f>
        <v>1.0416666666666666E-2</v>
      </c>
      <c r="K49" s="39">
        <f>+C49*Q49</f>
        <v>3200</v>
      </c>
      <c r="L49" s="15">
        <v>12</v>
      </c>
      <c r="M49" s="15">
        <v>12</v>
      </c>
      <c r="N49" s="15">
        <v>15</v>
      </c>
      <c r="O49" s="18">
        <f>(L49*M49*N49)/1728</f>
        <v>1.25</v>
      </c>
      <c r="P49" s="15">
        <v>29</v>
      </c>
      <c r="Q49" s="1">
        <f>W49*X49</f>
        <v>40</v>
      </c>
      <c r="R49" s="1">
        <v>51</v>
      </c>
      <c r="S49" s="15">
        <v>40</v>
      </c>
      <c r="T49" s="15">
        <v>48</v>
      </c>
      <c r="U49" s="18">
        <f t="shared" si="4"/>
        <v>56.666666666666664</v>
      </c>
      <c r="V49" s="39">
        <f>K49*I49+28</f>
        <v>1084</v>
      </c>
      <c r="W49" s="15">
        <v>10</v>
      </c>
      <c r="X49" s="15">
        <v>4</v>
      </c>
    </row>
    <row r="50" spans="1:24" x14ac:dyDescent="0.2">
      <c r="A50" s="14" t="s">
        <v>178</v>
      </c>
      <c r="B50" s="15" t="s">
        <v>179</v>
      </c>
      <c r="C50" s="15">
        <v>1</v>
      </c>
      <c r="D50" s="16" t="s">
        <v>180</v>
      </c>
      <c r="E50" s="16" t="s">
        <v>25</v>
      </c>
      <c r="F50" s="15">
        <v>24</v>
      </c>
      <c r="G50" s="15">
        <v>11.25</v>
      </c>
      <c r="H50" s="15">
        <v>4.5</v>
      </c>
      <c r="I50" s="15">
        <v>25</v>
      </c>
      <c r="J50" s="42">
        <f>(F50*G50*H50)/1728</f>
        <v>0.703125</v>
      </c>
      <c r="K50" s="62">
        <v>91</v>
      </c>
      <c r="L50" s="15" t="s">
        <v>25</v>
      </c>
      <c r="M50" s="15" t="s">
        <v>25</v>
      </c>
      <c r="N50" s="15" t="s">
        <v>25</v>
      </c>
      <c r="O50" s="15" t="s">
        <v>25</v>
      </c>
      <c r="P50" s="15" t="s">
        <v>25</v>
      </c>
      <c r="Q50" s="1" t="s">
        <v>25</v>
      </c>
      <c r="R50" s="1">
        <v>48</v>
      </c>
      <c r="S50" s="15">
        <v>40</v>
      </c>
      <c r="T50" s="15">
        <v>48</v>
      </c>
      <c r="U50" s="18">
        <f>(R50*S50*T50)/1728</f>
        <v>53.333333333333336</v>
      </c>
      <c r="V50" s="39">
        <v>2343</v>
      </c>
      <c r="W50" s="1">
        <v>7</v>
      </c>
      <c r="X50" s="1">
        <v>13</v>
      </c>
    </row>
    <row r="51" spans="1:24" ht="13.5" customHeight="1" x14ac:dyDescent="0.2">
      <c r="A51" s="6" t="s">
        <v>181</v>
      </c>
      <c r="B51" s="1" t="s">
        <v>182</v>
      </c>
      <c r="C51" s="1">
        <v>1</v>
      </c>
      <c r="D51" s="2" t="s">
        <v>183</v>
      </c>
      <c r="E51" s="2" t="s">
        <v>25</v>
      </c>
      <c r="F51" s="1">
        <v>19</v>
      </c>
      <c r="G51" s="1">
        <v>13</v>
      </c>
      <c r="H51" s="1">
        <v>3</v>
      </c>
      <c r="I51" s="1">
        <v>20</v>
      </c>
      <c r="J51" s="40">
        <f>(F51*G51*H51)/1728</f>
        <v>0.42881944444444442</v>
      </c>
      <c r="K51" s="4">
        <v>105</v>
      </c>
      <c r="L51" s="1" t="s">
        <v>25</v>
      </c>
      <c r="M51" s="1" t="s">
        <v>25</v>
      </c>
      <c r="N51" s="1" t="s">
        <v>25</v>
      </c>
      <c r="O51" s="1" t="s">
        <v>25</v>
      </c>
      <c r="P51" s="1" t="s">
        <v>25</v>
      </c>
      <c r="Q51" s="1" t="s">
        <v>25</v>
      </c>
      <c r="R51" s="1">
        <v>47</v>
      </c>
      <c r="S51" s="1">
        <v>40</v>
      </c>
      <c r="T51" s="1">
        <v>48</v>
      </c>
      <c r="U51" s="35">
        <f>(R51*S51*T51)/1728</f>
        <v>52.222222222222221</v>
      </c>
      <c r="V51" s="45">
        <f>K51*I51+60</f>
        <v>2160</v>
      </c>
      <c r="W51" s="1">
        <v>7</v>
      </c>
      <c r="X51" s="1">
        <v>15</v>
      </c>
    </row>
    <row r="52" spans="1:24" x14ac:dyDescent="0.2">
      <c r="A52" s="14" t="s">
        <v>184</v>
      </c>
      <c r="B52" s="15" t="s">
        <v>185</v>
      </c>
      <c r="C52" s="15">
        <v>12</v>
      </c>
      <c r="D52" s="16" t="s">
        <v>186</v>
      </c>
      <c r="E52" s="16" t="s">
        <v>187</v>
      </c>
      <c r="F52" s="15">
        <v>12</v>
      </c>
      <c r="G52" s="15">
        <v>7</v>
      </c>
      <c r="H52" s="15">
        <v>3.25</v>
      </c>
      <c r="I52" s="15">
        <v>5</v>
      </c>
      <c r="J52" s="42">
        <f>(F52*G52*H52)/1728</f>
        <v>0.1579861111111111</v>
      </c>
      <c r="K52" s="17">
        <v>432</v>
      </c>
      <c r="L52" s="15">
        <v>6.5</v>
      </c>
      <c r="M52" s="15">
        <v>14</v>
      </c>
      <c r="N52" s="15">
        <v>21</v>
      </c>
      <c r="O52" s="18">
        <f>(L52*M52*N52)/1728</f>
        <v>1.1059027777777777</v>
      </c>
      <c r="P52" s="15">
        <f>+C52*I52</f>
        <v>60</v>
      </c>
      <c r="Q52" s="1">
        <f>W52*X52</f>
        <v>36</v>
      </c>
      <c r="R52" s="1">
        <v>43</v>
      </c>
      <c r="S52" s="15">
        <v>40</v>
      </c>
      <c r="T52" s="15">
        <v>48</v>
      </c>
      <c r="U52" s="18">
        <f>(R52*S52*T52)/1728</f>
        <v>47.777777777777779</v>
      </c>
      <c r="V52" s="39">
        <f>K52*I52+60</f>
        <v>2220</v>
      </c>
      <c r="W52" s="15">
        <v>6</v>
      </c>
      <c r="X52" s="15">
        <v>6</v>
      </c>
    </row>
    <row r="53" spans="1:24" x14ac:dyDescent="0.2">
      <c r="A53" s="14"/>
      <c r="B53" s="15"/>
      <c r="C53" s="15"/>
      <c r="D53" s="16"/>
      <c r="E53" s="16"/>
      <c r="F53" s="15"/>
      <c r="G53" s="15"/>
      <c r="H53" s="15"/>
      <c r="I53" s="15"/>
      <c r="J53" s="42"/>
      <c r="K53" s="17"/>
      <c r="L53" s="15"/>
      <c r="M53" s="15"/>
      <c r="N53" s="15"/>
      <c r="O53" s="18"/>
      <c r="P53" s="15"/>
      <c r="S53" s="15"/>
      <c r="T53" s="15"/>
      <c r="U53" s="18"/>
      <c r="V53" s="39"/>
      <c r="W53" s="15"/>
      <c r="X53" s="15"/>
    </row>
    <row r="54" spans="1:24" x14ac:dyDescent="0.2">
      <c r="A54" s="37" t="s">
        <v>188</v>
      </c>
      <c r="B54" s="15"/>
      <c r="C54" s="15"/>
      <c r="D54" s="16"/>
      <c r="E54" s="16"/>
      <c r="F54" s="15"/>
      <c r="G54" s="15"/>
      <c r="H54" s="15"/>
      <c r="I54" s="15"/>
      <c r="J54" s="42"/>
      <c r="K54" s="17"/>
      <c r="L54" s="15"/>
      <c r="M54" s="15"/>
      <c r="N54" s="15"/>
      <c r="O54" s="18"/>
      <c r="P54" s="15"/>
      <c r="S54" s="15"/>
      <c r="T54" s="15"/>
      <c r="U54" s="18"/>
      <c r="V54" s="39"/>
      <c r="W54" s="15"/>
      <c r="X54" s="15"/>
    </row>
    <row r="55" spans="1:24" x14ac:dyDescent="0.2">
      <c r="A55" s="14" t="s">
        <v>189</v>
      </c>
      <c r="B55" s="15" t="s">
        <v>190</v>
      </c>
      <c r="C55" s="15">
        <v>90</v>
      </c>
      <c r="D55" s="16" t="s">
        <v>38</v>
      </c>
      <c r="E55" s="16" t="s">
        <v>191</v>
      </c>
      <c r="F55" s="15">
        <v>12</v>
      </c>
      <c r="G55" s="15">
        <v>7</v>
      </c>
      <c r="H55" s="15">
        <v>3.25</v>
      </c>
      <c r="I55" s="15">
        <v>4</v>
      </c>
      <c r="J55" s="42">
        <f t="shared" ref="J55:J58" si="19">(F55*G55*H55)/1728</f>
        <v>0.1579861111111111</v>
      </c>
      <c r="K55" s="17">
        <v>90</v>
      </c>
      <c r="L55" s="15">
        <v>47</v>
      </c>
      <c r="M55" s="15">
        <v>19</v>
      </c>
      <c r="N55" s="15">
        <v>24</v>
      </c>
      <c r="O55" s="18">
        <f t="shared" ref="O55:O58" si="20">(L55*M55*N55)/1728</f>
        <v>12.402777777777779</v>
      </c>
      <c r="P55" s="15">
        <f t="shared" ref="P55:P58" si="21">K55*I55+20</f>
        <v>380</v>
      </c>
      <c r="Q55" s="1" t="s">
        <v>25</v>
      </c>
      <c r="R55" s="1">
        <v>47</v>
      </c>
      <c r="S55" s="15">
        <v>19</v>
      </c>
      <c r="T55" s="15">
        <v>24</v>
      </c>
      <c r="U55" s="18">
        <f t="shared" ref="U55:U58" si="22">(R55*S55*T55)/1728</f>
        <v>12.402777777777779</v>
      </c>
      <c r="V55" s="39">
        <f t="shared" ref="V55:V58" si="23">+P55</f>
        <v>380</v>
      </c>
      <c r="W55" s="15">
        <v>4</v>
      </c>
      <c r="X55" s="15">
        <v>1</v>
      </c>
    </row>
    <row r="56" spans="1:24" x14ac:dyDescent="0.2">
      <c r="A56" s="14" t="s">
        <v>192</v>
      </c>
      <c r="B56" s="15" t="s">
        <v>193</v>
      </c>
      <c r="C56" s="15">
        <v>90</v>
      </c>
      <c r="D56" s="16" t="s">
        <v>130</v>
      </c>
      <c r="E56" s="16" t="s">
        <v>194</v>
      </c>
      <c r="F56" s="15">
        <v>12</v>
      </c>
      <c r="G56" s="15">
        <v>7</v>
      </c>
      <c r="H56" s="15">
        <v>3.25</v>
      </c>
      <c r="I56" s="15">
        <v>4</v>
      </c>
      <c r="J56" s="42">
        <f>(F56*G56*H56)/1728</f>
        <v>0.1579861111111111</v>
      </c>
      <c r="K56" s="17">
        <v>90</v>
      </c>
      <c r="L56" s="15">
        <v>47</v>
      </c>
      <c r="M56" s="15">
        <v>19</v>
      </c>
      <c r="N56" s="15">
        <v>24</v>
      </c>
      <c r="O56" s="18">
        <f>(L56*M56*N56)/1728</f>
        <v>12.402777777777779</v>
      </c>
      <c r="P56" s="15">
        <f>K56*I56+20</f>
        <v>380</v>
      </c>
      <c r="Q56" s="1" t="s">
        <v>25</v>
      </c>
      <c r="R56" s="1">
        <v>47</v>
      </c>
      <c r="S56" s="15">
        <v>19</v>
      </c>
      <c r="T56" s="15">
        <v>24</v>
      </c>
      <c r="U56" s="18">
        <f>(R56*S56*T56)/1728</f>
        <v>12.402777777777779</v>
      </c>
      <c r="V56" s="39">
        <f>+P56</f>
        <v>380</v>
      </c>
      <c r="W56" s="15">
        <v>4</v>
      </c>
      <c r="X56" s="15">
        <v>1</v>
      </c>
    </row>
    <row r="57" spans="1:24" x14ac:dyDescent="0.2">
      <c r="A57" s="14" t="s">
        <v>195</v>
      </c>
      <c r="B57" s="15" t="s">
        <v>196</v>
      </c>
      <c r="C57" s="15">
        <v>90</v>
      </c>
      <c r="D57" s="16" t="s">
        <v>119</v>
      </c>
      <c r="E57" s="16" t="s">
        <v>197</v>
      </c>
      <c r="F57" s="15">
        <v>12</v>
      </c>
      <c r="G57" s="15">
        <v>7</v>
      </c>
      <c r="H57" s="15">
        <v>3.25</v>
      </c>
      <c r="I57" s="15">
        <v>4</v>
      </c>
      <c r="J57" s="42">
        <f t="shared" si="19"/>
        <v>0.1579861111111111</v>
      </c>
      <c r="K57" s="17">
        <v>90</v>
      </c>
      <c r="L57" s="15">
        <v>47</v>
      </c>
      <c r="M57" s="15">
        <v>19</v>
      </c>
      <c r="N57" s="15">
        <v>24</v>
      </c>
      <c r="O57" s="18">
        <f t="shared" si="20"/>
        <v>12.402777777777779</v>
      </c>
      <c r="P57" s="15">
        <f t="shared" si="21"/>
        <v>380</v>
      </c>
      <c r="Q57" s="1" t="s">
        <v>25</v>
      </c>
      <c r="R57" s="1">
        <v>47</v>
      </c>
      <c r="S57" s="15">
        <v>19</v>
      </c>
      <c r="T57" s="15">
        <v>24</v>
      </c>
      <c r="U57" s="18">
        <f t="shared" si="22"/>
        <v>12.402777777777779</v>
      </c>
      <c r="V57" s="39">
        <f t="shared" si="23"/>
        <v>380</v>
      </c>
      <c r="W57" s="15">
        <v>4</v>
      </c>
      <c r="X57" s="15">
        <v>1</v>
      </c>
    </row>
    <row r="58" spans="1:24" x14ac:dyDescent="0.2">
      <c r="A58" s="14" t="s">
        <v>198</v>
      </c>
      <c r="B58" s="15" t="s">
        <v>199</v>
      </c>
      <c r="C58" s="15">
        <v>90</v>
      </c>
      <c r="D58" s="16" t="s">
        <v>172</v>
      </c>
      <c r="E58" s="16" t="s">
        <v>200</v>
      </c>
      <c r="F58" s="15">
        <v>12</v>
      </c>
      <c r="G58" s="15">
        <v>7</v>
      </c>
      <c r="H58" s="15">
        <v>3.25</v>
      </c>
      <c r="I58" s="15">
        <v>4</v>
      </c>
      <c r="J58" s="42">
        <f t="shared" si="19"/>
        <v>0.1579861111111111</v>
      </c>
      <c r="K58" s="17">
        <v>90</v>
      </c>
      <c r="L58" s="15">
        <v>47</v>
      </c>
      <c r="M58" s="15">
        <v>19</v>
      </c>
      <c r="N58" s="15">
        <v>24</v>
      </c>
      <c r="O58" s="18">
        <f t="shared" si="20"/>
        <v>12.402777777777779</v>
      </c>
      <c r="P58" s="15">
        <f t="shared" si="21"/>
        <v>380</v>
      </c>
      <c r="Q58" s="1" t="s">
        <v>25</v>
      </c>
      <c r="R58" s="1">
        <v>47</v>
      </c>
      <c r="S58" s="15">
        <v>19</v>
      </c>
      <c r="T58" s="15">
        <v>24</v>
      </c>
      <c r="U58" s="18">
        <f t="shared" si="22"/>
        <v>12.402777777777779</v>
      </c>
      <c r="V58" s="39">
        <f t="shared" si="23"/>
        <v>380</v>
      </c>
      <c r="W58" s="15">
        <v>4</v>
      </c>
      <c r="X58" s="15">
        <v>1</v>
      </c>
    </row>
    <row r="59" spans="1:24" x14ac:dyDescent="0.2">
      <c r="A59" s="14"/>
      <c r="B59" s="15"/>
      <c r="C59" s="15"/>
      <c r="D59" s="16"/>
      <c r="E59" s="16"/>
      <c r="F59" s="15"/>
      <c r="G59" s="15"/>
      <c r="H59" s="15"/>
      <c r="I59" s="15"/>
      <c r="J59" s="42"/>
      <c r="K59" s="17"/>
      <c r="L59" s="15"/>
      <c r="M59" s="15"/>
      <c r="N59" s="15"/>
      <c r="O59" s="15"/>
      <c r="P59" s="15"/>
      <c r="Q59" s="15"/>
      <c r="R59" s="15"/>
      <c r="S59" s="15"/>
      <c r="T59" s="15"/>
      <c r="U59" s="18"/>
      <c r="V59" s="39"/>
      <c r="W59" s="15"/>
      <c r="X59" s="15"/>
    </row>
    <row r="60" spans="1:24" ht="15" x14ac:dyDescent="0.25">
      <c r="A60" s="21" t="s">
        <v>201</v>
      </c>
      <c r="B60" s="36"/>
      <c r="C60" s="15"/>
      <c r="D60" s="16"/>
      <c r="E60" s="16"/>
      <c r="F60" s="15"/>
      <c r="G60" s="15"/>
      <c r="H60" s="15"/>
      <c r="I60" s="15"/>
      <c r="J60" s="42"/>
      <c r="K60" s="17"/>
      <c r="L60" s="15"/>
      <c r="M60" s="15"/>
      <c r="N60" s="15"/>
      <c r="O60" s="15"/>
      <c r="P60" s="15"/>
      <c r="Q60" s="15"/>
      <c r="R60" s="15"/>
      <c r="S60" s="15"/>
      <c r="T60" s="15"/>
      <c r="U60" s="18"/>
      <c r="V60" s="39"/>
      <c r="W60" s="15"/>
      <c r="X60" s="15"/>
    </row>
    <row r="61" spans="1:24" x14ac:dyDescent="0.2">
      <c r="A61" s="6" t="s">
        <v>202</v>
      </c>
      <c r="B61" s="52" t="s">
        <v>203</v>
      </c>
      <c r="C61" s="1">
        <v>6</v>
      </c>
      <c r="D61" s="2" t="s">
        <v>204</v>
      </c>
      <c r="E61" s="4">
        <v>10050197304167</v>
      </c>
      <c r="F61" s="1">
        <v>7.75</v>
      </c>
      <c r="G61" s="1">
        <v>3.5</v>
      </c>
      <c r="H61" s="1">
        <v>2</v>
      </c>
      <c r="I61" s="1">
        <v>1.33</v>
      </c>
      <c r="J61" s="40">
        <f t="shared" ref="J61:J68" si="24">(F61*G61*H61)/1728</f>
        <v>3.1394675925925923E-2</v>
      </c>
      <c r="K61" s="65">
        <f>Q61*C61</f>
        <v>1200</v>
      </c>
      <c r="L61" s="1">
        <v>8.5</v>
      </c>
      <c r="M61" s="1">
        <v>7</v>
      </c>
      <c r="N61" s="1">
        <v>6.25</v>
      </c>
      <c r="O61" s="35">
        <f t="shared" ref="O61:O68" si="25">(L61*M61*N61)/1728</f>
        <v>0.21520543981481483</v>
      </c>
      <c r="P61" s="1">
        <v>8</v>
      </c>
      <c r="Q61" s="1">
        <f t="shared" ref="Q61:Q63" si="26">W61*X61</f>
        <v>200</v>
      </c>
      <c r="R61" s="1">
        <v>48</v>
      </c>
      <c r="S61" s="1">
        <v>40</v>
      </c>
      <c r="T61" s="1">
        <v>48</v>
      </c>
      <c r="U61" s="35">
        <f t="shared" ref="U61:U68" si="27">(R61*S61*T61)/1728</f>
        <v>53.333333333333336</v>
      </c>
      <c r="V61" s="45">
        <f t="shared" ref="V61:V67" si="28">K61*I61+60</f>
        <v>1656</v>
      </c>
      <c r="W61" s="1">
        <v>40</v>
      </c>
      <c r="X61" s="1">
        <v>5</v>
      </c>
    </row>
    <row r="62" spans="1:24" s="57" customFormat="1" x14ac:dyDescent="0.2">
      <c r="A62" s="59" t="s">
        <v>205</v>
      </c>
      <c r="B62" s="53" t="s">
        <v>206</v>
      </c>
      <c r="C62" s="54">
        <v>6</v>
      </c>
      <c r="D62" s="55" t="s">
        <v>207</v>
      </c>
      <c r="E62" s="2" t="s">
        <v>208</v>
      </c>
      <c r="F62" s="1">
        <v>7.75</v>
      </c>
      <c r="G62" s="1">
        <v>3.5</v>
      </c>
      <c r="H62" s="1">
        <v>2</v>
      </c>
      <c r="I62" s="1">
        <v>1.33</v>
      </c>
      <c r="J62" s="40">
        <f t="shared" si="24"/>
        <v>3.1394675925925923E-2</v>
      </c>
      <c r="K62" s="65">
        <f t="shared" ref="K62:K63" si="29">Q62*C62</f>
        <v>1200</v>
      </c>
      <c r="L62" s="1">
        <v>8.5</v>
      </c>
      <c r="M62" s="1">
        <v>7</v>
      </c>
      <c r="N62" s="1">
        <v>6.25</v>
      </c>
      <c r="O62" s="35">
        <f t="shared" ref="O62" si="30">(L62*M62*N62)/1728</f>
        <v>0.21520543981481483</v>
      </c>
      <c r="P62" s="1">
        <v>8</v>
      </c>
      <c r="Q62" s="1">
        <f t="shared" si="26"/>
        <v>200</v>
      </c>
      <c r="R62" s="1">
        <v>48</v>
      </c>
      <c r="S62" s="1">
        <v>40</v>
      </c>
      <c r="T62" s="1">
        <v>48</v>
      </c>
      <c r="U62" s="35">
        <f t="shared" ref="U62" si="31">(R62*S62*T62)/1728</f>
        <v>53.333333333333336</v>
      </c>
      <c r="V62" s="45">
        <f t="shared" ref="V62" si="32">K62*I62+60</f>
        <v>1656</v>
      </c>
      <c r="W62" s="1">
        <v>40</v>
      </c>
      <c r="X62" s="1">
        <v>5</v>
      </c>
    </row>
    <row r="63" spans="1:24" s="57" customFormat="1" x14ac:dyDescent="0.2">
      <c r="A63" s="59" t="s">
        <v>209</v>
      </c>
      <c r="B63" s="53" t="s">
        <v>210</v>
      </c>
      <c r="C63" s="54">
        <v>6</v>
      </c>
      <c r="D63" s="55" t="s">
        <v>211</v>
      </c>
      <c r="E63" s="55" t="s">
        <v>212</v>
      </c>
      <c r="F63" s="1">
        <v>7.75</v>
      </c>
      <c r="G63" s="1">
        <v>3.5</v>
      </c>
      <c r="H63" s="1">
        <v>2</v>
      </c>
      <c r="I63" s="1">
        <v>1.33</v>
      </c>
      <c r="J63" s="56">
        <f>(F63*G63*H63)/1728</f>
        <v>3.1394675925925923E-2</v>
      </c>
      <c r="K63" s="65">
        <f t="shared" si="29"/>
        <v>1200</v>
      </c>
      <c r="L63" s="1">
        <v>8.5</v>
      </c>
      <c r="M63" s="1">
        <v>7</v>
      </c>
      <c r="N63" s="1">
        <v>6.25</v>
      </c>
      <c r="O63" s="58">
        <f>(L63*M63*N63)/1728</f>
        <v>0.21520543981481483</v>
      </c>
      <c r="P63" s="1">
        <v>8</v>
      </c>
      <c r="Q63" s="1">
        <f t="shared" si="26"/>
        <v>200</v>
      </c>
      <c r="R63" s="1">
        <v>48</v>
      </c>
      <c r="S63" s="54">
        <v>40</v>
      </c>
      <c r="T63" s="54">
        <v>48</v>
      </c>
      <c r="U63" s="58">
        <f>(R63*S63*T63)/1728</f>
        <v>53.333333333333336</v>
      </c>
      <c r="V63" s="60">
        <f>K63*I63+60</f>
        <v>1656</v>
      </c>
      <c r="W63" s="1">
        <v>40</v>
      </c>
      <c r="X63" s="1">
        <v>5</v>
      </c>
    </row>
    <row r="64" spans="1:24" x14ac:dyDescent="0.2">
      <c r="A64" s="14" t="s">
        <v>213</v>
      </c>
      <c r="B64" s="22" t="s">
        <v>214</v>
      </c>
      <c r="C64" s="15">
        <v>6</v>
      </c>
      <c r="D64" s="20" t="s">
        <v>215</v>
      </c>
      <c r="E64" s="16" t="s">
        <v>216</v>
      </c>
      <c r="F64" s="15">
        <v>7.25</v>
      </c>
      <c r="G64" s="15">
        <v>2.75</v>
      </c>
      <c r="H64" s="15">
        <v>1.875</v>
      </c>
      <c r="I64" s="15">
        <v>0.6</v>
      </c>
      <c r="J64" s="42">
        <f t="shared" ref="J64" si="33">(F64*G64*H64)/1728</f>
        <v>2.1633572048611112E-2</v>
      </c>
      <c r="K64" s="66">
        <f t="shared" ref="K64" si="34">Q64*C64</f>
        <v>1680</v>
      </c>
      <c r="L64" s="15">
        <v>8</v>
      </c>
      <c r="M64" s="15">
        <v>5.0999999999999996</v>
      </c>
      <c r="N64" s="15">
        <v>5.0999999999999996</v>
      </c>
      <c r="O64" s="18">
        <f t="shared" ref="O64" si="35">(L64*M64*N64)/1728</f>
        <v>0.12041666666666666</v>
      </c>
      <c r="P64" s="15">
        <f t="shared" ref="P64" si="36">+I64*C64</f>
        <v>3.5999999999999996</v>
      </c>
      <c r="Q64" s="1">
        <f t="shared" ref="Q64" si="37">W64*X64</f>
        <v>280</v>
      </c>
      <c r="R64" s="15">
        <v>45</v>
      </c>
      <c r="S64" s="15">
        <v>40</v>
      </c>
      <c r="T64" s="15">
        <v>48</v>
      </c>
      <c r="U64" s="18">
        <f t="shared" ref="U64" si="38">(R64*S64*T64)/1728</f>
        <v>50</v>
      </c>
      <c r="V64" s="39">
        <f>K64*I64+60</f>
        <v>1068</v>
      </c>
      <c r="W64" s="15">
        <v>56</v>
      </c>
      <c r="X64" s="1">
        <v>5</v>
      </c>
    </row>
    <row r="65" spans="1:26" x14ac:dyDescent="0.2">
      <c r="A65" s="14" t="s">
        <v>217</v>
      </c>
      <c r="B65" s="22" t="s">
        <v>218</v>
      </c>
      <c r="C65" s="15">
        <v>6</v>
      </c>
      <c r="D65" s="16" t="s">
        <v>219</v>
      </c>
      <c r="E65" s="16" t="s">
        <v>220</v>
      </c>
      <c r="F65" s="15">
        <v>7.25</v>
      </c>
      <c r="G65" s="15">
        <v>2.75</v>
      </c>
      <c r="H65" s="15">
        <v>1.875</v>
      </c>
      <c r="I65" s="15">
        <v>0.6</v>
      </c>
      <c r="J65" s="42">
        <f t="shared" si="24"/>
        <v>2.1633572048611112E-2</v>
      </c>
      <c r="K65" s="66">
        <f t="shared" ref="K65:K68" si="39">Q65*C65</f>
        <v>1680</v>
      </c>
      <c r="L65" s="15">
        <v>8</v>
      </c>
      <c r="M65" s="15">
        <v>5.0999999999999996</v>
      </c>
      <c r="N65" s="15">
        <v>5.0999999999999996</v>
      </c>
      <c r="O65" s="18">
        <f t="shared" si="25"/>
        <v>0.12041666666666666</v>
      </c>
      <c r="P65" s="15">
        <f t="shared" ref="P65:P68" si="40">+I65*C65</f>
        <v>3.5999999999999996</v>
      </c>
      <c r="Q65" s="1">
        <f t="shared" ref="Q65:Q68" si="41">W65*X65</f>
        <v>280</v>
      </c>
      <c r="R65" s="15">
        <v>45</v>
      </c>
      <c r="S65" s="15">
        <v>40</v>
      </c>
      <c r="T65" s="15">
        <v>48</v>
      </c>
      <c r="U65" s="18">
        <f t="shared" si="27"/>
        <v>50</v>
      </c>
      <c r="V65" s="39">
        <f>K65*I65+60</f>
        <v>1068</v>
      </c>
      <c r="W65" s="15">
        <v>56</v>
      </c>
      <c r="X65" s="1">
        <v>5</v>
      </c>
    </row>
    <row r="66" spans="1:26" x14ac:dyDescent="0.2">
      <c r="A66" s="14" t="s">
        <v>221</v>
      </c>
      <c r="B66" s="22" t="s">
        <v>222</v>
      </c>
      <c r="C66" s="15">
        <v>6</v>
      </c>
      <c r="D66" s="16" t="s">
        <v>223</v>
      </c>
      <c r="E66" s="16" t="s">
        <v>224</v>
      </c>
      <c r="F66" s="15">
        <v>7.25</v>
      </c>
      <c r="G66" s="15">
        <v>2.75</v>
      </c>
      <c r="H66" s="15">
        <v>1.875</v>
      </c>
      <c r="I66" s="15">
        <v>0.6</v>
      </c>
      <c r="J66" s="42">
        <f t="shared" si="24"/>
        <v>2.1633572048611112E-2</v>
      </c>
      <c r="K66" s="66">
        <f t="shared" si="39"/>
        <v>1680</v>
      </c>
      <c r="L66" s="15">
        <v>8</v>
      </c>
      <c r="M66" s="15">
        <v>5.0999999999999996</v>
      </c>
      <c r="N66" s="15">
        <v>5.0999999999999996</v>
      </c>
      <c r="O66" s="18">
        <f t="shared" si="25"/>
        <v>0.12041666666666666</v>
      </c>
      <c r="P66" s="15">
        <f t="shared" si="40"/>
        <v>3.5999999999999996</v>
      </c>
      <c r="Q66" s="1">
        <f t="shared" si="41"/>
        <v>280</v>
      </c>
      <c r="R66" s="15">
        <v>45</v>
      </c>
      <c r="S66" s="15">
        <v>40</v>
      </c>
      <c r="T66" s="15">
        <v>48</v>
      </c>
      <c r="U66" s="18">
        <f t="shared" si="27"/>
        <v>50</v>
      </c>
      <c r="V66" s="39">
        <f t="shared" si="28"/>
        <v>1068</v>
      </c>
      <c r="W66" s="15">
        <v>56</v>
      </c>
      <c r="X66" s="1">
        <v>5</v>
      </c>
    </row>
    <row r="67" spans="1:26" x14ac:dyDescent="0.2">
      <c r="A67" s="14" t="s">
        <v>225</v>
      </c>
      <c r="B67" s="22" t="s">
        <v>226</v>
      </c>
      <c r="C67" s="15">
        <v>6</v>
      </c>
      <c r="D67" s="16" t="s">
        <v>227</v>
      </c>
      <c r="E67" s="16" t="s">
        <v>228</v>
      </c>
      <c r="F67" s="15">
        <v>7.25</v>
      </c>
      <c r="G67" s="15">
        <v>2.75</v>
      </c>
      <c r="H67" s="15">
        <v>1.875</v>
      </c>
      <c r="I67" s="15">
        <v>0.6</v>
      </c>
      <c r="J67" s="42">
        <f t="shared" si="24"/>
        <v>2.1633572048611112E-2</v>
      </c>
      <c r="K67" s="66">
        <f t="shared" si="39"/>
        <v>1680</v>
      </c>
      <c r="L67" s="15">
        <v>8</v>
      </c>
      <c r="M67" s="15">
        <v>5.0999999999999996</v>
      </c>
      <c r="N67" s="15">
        <v>5.0999999999999996</v>
      </c>
      <c r="O67" s="18">
        <f t="shared" si="25"/>
        <v>0.12041666666666666</v>
      </c>
      <c r="P67" s="15">
        <f t="shared" si="40"/>
        <v>3.5999999999999996</v>
      </c>
      <c r="Q67" s="1">
        <f t="shared" si="41"/>
        <v>280</v>
      </c>
      <c r="R67" s="15">
        <v>45</v>
      </c>
      <c r="S67" s="15">
        <v>40</v>
      </c>
      <c r="T67" s="15">
        <v>48</v>
      </c>
      <c r="U67" s="18">
        <f t="shared" si="27"/>
        <v>50</v>
      </c>
      <c r="V67" s="39">
        <f t="shared" si="28"/>
        <v>1068</v>
      </c>
      <c r="W67" s="15">
        <v>56</v>
      </c>
      <c r="X67" s="1">
        <v>5</v>
      </c>
    </row>
    <row r="68" spans="1:26" x14ac:dyDescent="0.2">
      <c r="A68" s="14" t="s">
        <v>229</v>
      </c>
      <c r="B68" s="22" t="s">
        <v>230</v>
      </c>
      <c r="C68" s="15">
        <v>6</v>
      </c>
      <c r="D68" s="16" t="s">
        <v>231</v>
      </c>
      <c r="E68" s="16" t="s">
        <v>232</v>
      </c>
      <c r="F68" s="15">
        <v>7.25</v>
      </c>
      <c r="G68" s="15">
        <v>2.75</v>
      </c>
      <c r="H68" s="15">
        <v>1.875</v>
      </c>
      <c r="I68" s="15">
        <v>0.6</v>
      </c>
      <c r="J68" s="42">
        <f t="shared" si="24"/>
        <v>2.1633572048611112E-2</v>
      </c>
      <c r="K68" s="66">
        <f t="shared" si="39"/>
        <v>1680</v>
      </c>
      <c r="L68" s="15">
        <v>8</v>
      </c>
      <c r="M68" s="15">
        <v>5.0999999999999996</v>
      </c>
      <c r="N68" s="15">
        <v>5.0999999999999996</v>
      </c>
      <c r="O68" s="18">
        <f t="shared" si="25"/>
        <v>0.12041666666666666</v>
      </c>
      <c r="P68" s="15">
        <f t="shared" si="40"/>
        <v>3.5999999999999996</v>
      </c>
      <c r="Q68" s="1">
        <f t="shared" si="41"/>
        <v>280</v>
      </c>
      <c r="R68" s="15">
        <v>45</v>
      </c>
      <c r="S68" s="15">
        <v>40</v>
      </c>
      <c r="T68" s="15">
        <v>48</v>
      </c>
      <c r="U68" s="18">
        <f t="shared" si="27"/>
        <v>50</v>
      </c>
      <c r="V68" s="39">
        <f>K68*I68+60</f>
        <v>1068</v>
      </c>
      <c r="W68" s="15">
        <v>56</v>
      </c>
      <c r="X68" s="1">
        <v>5</v>
      </c>
    </row>
    <row r="69" spans="1:26" x14ac:dyDescent="0.2">
      <c r="A69" s="14"/>
      <c r="B69" s="15"/>
      <c r="C69" s="15"/>
      <c r="D69" s="16"/>
      <c r="E69" s="16"/>
      <c r="F69" s="15"/>
      <c r="G69" s="15"/>
      <c r="H69" s="15"/>
      <c r="I69" s="15"/>
      <c r="J69" s="42"/>
      <c r="K69" s="17"/>
      <c r="L69" s="15"/>
      <c r="M69" s="15"/>
      <c r="N69" s="15"/>
      <c r="O69" s="18"/>
      <c r="P69" s="15"/>
      <c r="Q69" s="15"/>
      <c r="R69" s="15"/>
      <c r="S69" s="15"/>
      <c r="T69" s="15"/>
      <c r="U69" s="18"/>
      <c r="V69" s="39"/>
      <c r="W69" s="15"/>
      <c r="X69" s="15"/>
    </row>
    <row r="70" spans="1:26" x14ac:dyDescent="0.2">
      <c r="A70" s="14"/>
      <c r="B70" s="15"/>
      <c r="C70" s="15"/>
      <c r="D70" s="16"/>
      <c r="E70" s="16" t="s">
        <v>233</v>
      </c>
      <c r="F70" s="15"/>
      <c r="G70" s="15"/>
      <c r="H70" s="15"/>
      <c r="I70" s="15"/>
      <c r="J70" s="42"/>
      <c r="K70" s="17"/>
      <c r="L70" s="15"/>
      <c r="M70" s="15"/>
      <c r="N70" s="15"/>
      <c r="O70" s="15"/>
      <c r="P70" s="15"/>
      <c r="Q70" s="15"/>
      <c r="R70" s="15"/>
      <c r="S70" s="15"/>
      <c r="T70" s="15"/>
      <c r="U70" s="18"/>
      <c r="V70" s="39"/>
      <c r="W70" s="15"/>
      <c r="X70" s="15"/>
    </row>
    <row r="71" spans="1:26" s="13" customFormat="1" ht="15" x14ac:dyDescent="0.25">
      <c r="A71" s="21" t="s">
        <v>234</v>
      </c>
      <c r="B71" s="23"/>
      <c r="C71" s="23"/>
      <c r="D71" s="25"/>
      <c r="E71" s="28"/>
      <c r="F71" s="23"/>
      <c r="G71" s="23"/>
      <c r="H71" s="23"/>
      <c r="I71" s="23"/>
      <c r="J71" s="44"/>
      <c r="K71" s="27"/>
      <c r="L71" s="26"/>
      <c r="M71" s="26"/>
      <c r="N71" s="26"/>
      <c r="O71" s="26"/>
      <c r="P71" s="28"/>
      <c r="Q71" s="26"/>
      <c r="R71" s="26"/>
      <c r="S71" s="26"/>
      <c r="T71" s="26"/>
      <c r="U71" s="26"/>
      <c r="V71" s="47"/>
      <c r="W71" s="26"/>
      <c r="X71" s="26"/>
    </row>
    <row r="72" spans="1:26" x14ac:dyDescent="0.2">
      <c r="A72" s="14" t="s">
        <v>235</v>
      </c>
      <c r="B72" s="15" t="s">
        <v>236</v>
      </c>
      <c r="C72" s="15">
        <v>1</v>
      </c>
      <c r="D72" s="16" t="s">
        <v>237</v>
      </c>
      <c r="E72" s="16" t="s">
        <v>25</v>
      </c>
      <c r="F72" s="15">
        <v>23</v>
      </c>
      <c r="G72" s="15">
        <v>15</v>
      </c>
      <c r="H72" s="15">
        <v>4</v>
      </c>
      <c r="I72" s="15">
        <v>40</v>
      </c>
      <c r="J72" s="42">
        <f t="shared" ref="J72:J78" si="42">(F72*G72*H72)/1728</f>
        <v>0.79861111111111116</v>
      </c>
      <c r="K72" s="17">
        <v>60</v>
      </c>
      <c r="L72" s="15" t="s">
        <v>25</v>
      </c>
      <c r="M72" s="15" t="s">
        <v>25</v>
      </c>
      <c r="N72" s="15" t="s">
        <v>25</v>
      </c>
      <c r="O72" s="18" t="s">
        <v>25</v>
      </c>
      <c r="P72" s="18" t="s">
        <v>25</v>
      </c>
      <c r="Q72" s="15" t="s">
        <v>25</v>
      </c>
      <c r="R72" s="15">
        <v>51</v>
      </c>
      <c r="S72" s="15">
        <v>40</v>
      </c>
      <c r="T72" s="15">
        <v>48</v>
      </c>
      <c r="U72" s="18">
        <f t="shared" ref="U72:U78" si="43">(R72*S72*T72)/1728</f>
        <v>56.666666666666664</v>
      </c>
      <c r="V72" s="39">
        <f t="shared" ref="V72:V78" si="44">K72*I72+60</f>
        <v>2460</v>
      </c>
      <c r="W72" s="15">
        <v>5</v>
      </c>
      <c r="X72" s="15">
        <v>12</v>
      </c>
    </row>
    <row r="73" spans="1:26" x14ac:dyDescent="0.2">
      <c r="A73" s="14" t="s">
        <v>238</v>
      </c>
      <c r="B73" s="15" t="s">
        <v>239</v>
      </c>
      <c r="C73" s="15">
        <v>1</v>
      </c>
      <c r="D73" s="16" t="s">
        <v>240</v>
      </c>
      <c r="E73" s="16" t="s">
        <v>25</v>
      </c>
      <c r="F73" s="15">
        <v>19</v>
      </c>
      <c r="G73" s="15">
        <v>13</v>
      </c>
      <c r="H73" s="15">
        <v>3</v>
      </c>
      <c r="I73" s="15">
        <v>20</v>
      </c>
      <c r="J73" s="42">
        <f t="shared" si="42"/>
        <v>0.42881944444444442</v>
      </c>
      <c r="K73" s="17">
        <v>105</v>
      </c>
      <c r="L73" s="15" t="s">
        <v>25</v>
      </c>
      <c r="M73" s="15" t="s">
        <v>25</v>
      </c>
      <c r="N73" s="15" t="s">
        <v>25</v>
      </c>
      <c r="O73" s="18" t="s">
        <v>25</v>
      </c>
      <c r="P73" s="18" t="s">
        <v>25</v>
      </c>
      <c r="Q73" s="15" t="s">
        <v>25</v>
      </c>
      <c r="R73" s="15">
        <v>47</v>
      </c>
      <c r="S73" s="15">
        <v>40</v>
      </c>
      <c r="T73" s="15">
        <v>48</v>
      </c>
      <c r="U73" s="18">
        <f t="shared" si="43"/>
        <v>52.222222222222221</v>
      </c>
      <c r="V73" s="39">
        <f t="shared" si="44"/>
        <v>2160</v>
      </c>
      <c r="W73" s="15">
        <v>7</v>
      </c>
      <c r="X73" s="15">
        <v>15</v>
      </c>
    </row>
    <row r="74" spans="1:26" x14ac:dyDescent="0.2">
      <c r="A74" s="6" t="s">
        <v>241</v>
      </c>
      <c r="B74" s="15" t="s">
        <v>242</v>
      </c>
      <c r="C74" s="15">
        <v>1</v>
      </c>
      <c r="D74" s="64" t="s">
        <v>243</v>
      </c>
      <c r="E74" s="16" t="s">
        <v>25</v>
      </c>
      <c r="F74" s="15">
        <v>27.5</v>
      </c>
      <c r="G74" s="15">
        <v>12</v>
      </c>
      <c r="H74" s="15">
        <v>4</v>
      </c>
      <c r="I74" s="15">
        <v>25</v>
      </c>
      <c r="J74" s="42">
        <f t="shared" si="42"/>
        <v>0.76388888888888884</v>
      </c>
      <c r="K74" s="17">
        <v>70</v>
      </c>
      <c r="L74" s="15" t="s">
        <v>25</v>
      </c>
      <c r="M74" s="15" t="s">
        <v>25</v>
      </c>
      <c r="N74" s="15" t="s">
        <v>25</v>
      </c>
      <c r="O74" s="18" t="s">
        <v>25</v>
      </c>
      <c r="P74" s="15" t="s">
        <v>25</v>
      </c>
      <c r="Q74" s="15" t="s">
        <v>25</v>
      </c>
      <c r="R74" s="15">
        <v>62</v>
      </c>
      <c r="S74" s="15">
        <v>40</v>
      </c>
      <c r="T74" s="15">
        <v>48</v>
      </c>
      <c r="U74" s="18">
        <f t="shared" si="43"/>
        <v>68.888888888888886</v>
      </c>
      <c r="V74" s="39">
        <f t="shared" si="44"/>
        <v>1810</v>
      </c>
      <c r="W74" s="15">
        <v>7</v>
      </c>
      <c r="X74" s="15">
        <v>10</v>
      </c>
    </row>
    <row r="75" spans="1:26" s="30" customFormat="1" x14ac:dyDescent="0.2">
      <c r="A75" s="6" t="s">
        <v>244</v>
      </c>
      <c r="B75" s="15" t="s">
        <v>245</v>
      </c>
      <c r="C75" s="15">
        <v>1</v>
      </c>
      <c r="D75" s="16" t="s">
        <v>246</v>
      </c>
      <c r="E75" s="16" t="s">
        <v>25</v>
      </c>
      <c r="F75" s="15">
        <v>19</v>
      </c>
      <c r="G75" s="15">
        <v>13</v>
      </c>
      <c r="H75" s="15">
        <v>3</v>
      </c>
      <c r="I75" s="15">
        <v>30</v>
      </c>
      <c r="J75" s="42">
        <f>(F75*G75*H75)/1728</f>
        <v>0.42881944444444442</v>
      </c>
      <c r="K75" s="17">
        <v>70</v>
      </c>
      <c r="L75" s="15" t="s">
        <v>25</v>
      </c>
      <c r="M75" s="15" t="s">
        <v>25</v>
      </c>
      <c r="N75" s="15" t="s">
        <v>25</v>
      </c>
      <c r="O75" s="15" t="s">
        <v>25</v>
      </c>
      <c r="P75" s="15" t="s">
        <v>25</v>
      </c>
      <c r="Q75" s="15" t="s">
        <v>25</v>
      </c>
      <c r="R75" s="15">
        <v>47</v>
      </c>
      <c r="S75" s="15">
        <v>40</v>
      </c>
      <c r="T75" s="15">
        <v>48</v>
      </c>
      <c r="U75" s="18">
        <f>(R75*S75*T75)/1728</f>
        <v>52.222222222222221</v>
      </c>
      <c r="V75" s="39">
        <f>K75*I75+60</f>
        <v>2160</v>
      </c>
      <c r="W75" s="15">
        <v>7</v>
      </c>
      <c r="X75" s="15">
        <v>15</v>
      </c>
      <c r="Y75" s="5"/>
      <c r="Z75" s="5"/>
    </row>
    <row r="76" spans="1:26" x14ac:dyDescent="0.2">
      <c r="A76" s="6" t="s">
        <v>247</v>
      </c>
      <c r="B76" s="15" t="s">
        <v>248</v>
      </c>
      <c r="C76" s="15">
        <v>1</v>
      </c>
      <c r="D76" s="64" t="s">
        <v>249</v>
      </c>
      <c r="E76" s="16" t="s">
        <v>25</v>
      </c>
      <c r="F76" s="15">
        <v>23</v>
      </c>
      <c r="G76" s="15">
        <v>15</v>
      </c>
      <c r="H76" s="15">
        <v>4</v>
      </c>
      <c r="I76" s="15">
        <v>28</v>
      </c>
      <c r="J76" s="42">
        <f>(F76*G76*H76)/1728</f>
        <v>0.79861111111111116</v>
      </c>
      <c r="K76" s="17">
        <v>60</v>
      </c>
      <c r="L76" s="15" t="s">
        <v>25</v>
      </c>
      <c r="M76" s="15" t="s">
        <v>25</v>
      </c>
      <c r="N76" s="15" t="s">
        <v>25</v>
      </c>
      <c r="O76" s="18" t="s">
        <v>25</v>
      </c>
      <c r="P76" s="15" t="s">
        <v>25</v>
      </c>
      <c r="Q76" s="15" t="s">
        <v>25</v>
      </c>
      <c r="R76" s="15">
        <v>51</v>
      </c>
      <c r="S76" s="15">
        <v>40</v>
      </c>
      <c r="T76" s="15">
        <v>48</v>
      </c>
      <c r="U76" s="18">
        <f t="shared" si="43"/>
        <v>56.666666666666664</v>
      </c>
      <c r="V76" s="39">
        <f t="shared" si="44"/>
        <v>1740</v>
      </c>
      <c r="W76" s="15">
        <v>5</v>
      </c>
      <c r="X76" s="15">
        <v>12</v>
      </c>
    </row>
    <row r="77" spans="1:26" x14ac:dyDescent="0.2">
      <c r="A77" s="6" t="s">
        <v>247</v>
      </c>
      <c r="B77" s="15" t="s">
        <v>250</v>
      </c>
      <c r="C77" s="15">
        <v>1</v>
      </c>
      <c r="D77" s="64" t="s">
        <v>251</v>
      </c>
      <c r="E77" s="16" t="s">
        <v>25</v>
      </c>
      <c r="F77" s="15">
        <v>19</v>
      </c>
      <c r="G77" s="15">
        <v>13</v>
      </c>
      <c r="H77" s="15">
        <v>3</v>
      </c>
      <c r="I77" s="15">
        <v>14</v>
      </c>
      <c r="J77" s="42">
        <f>(F77*G77*H77)/1728</f>
        <v>0.42881944444444442</v>
      </c>
      <c r="K77" s="17">
        <v>77</v>
      </c>
      <c r="L77" s="15" t="s">
        <v>25</v>
      </c>
      <c r="M77" s="15" t="s">
        <v>25</v>
      </c>
      <c r="N77" s="15" t="s">
        <v>25</v>
      </c>
      <c r="O77" s="18" t="s">
        <v>25</v>
      </c>
      <c r="P77" s="15" t="s">
        <v>25</v>
      </c>
      <c r="Q77" s="15" t="s">
        <v>25</v>
      </c>
      <c r="R77" s="15">
        <v>36</v>
      </c>
      <c r="S77" s="15">
        <v>40</v>
      </c>
      <c r="T77" s="15">
        <v>48</v>
      </c>
      <c r="U77" s="18">
        <f t="shared" si="43"/>
        <v>40</v>
      </c>
      <c r="V77" s="39">
        <f t="shared" si="44"/>
        <v>1138</v>
      </c>
      <c r="W77" s="15">
        <v>7</v>
      </c>
      <c r="X77" s="15">
        <v>11</v>
      </c>
    </row>
    <row r="78" spans="1:26" x14ac:dyDescent="0.2">
      <c r="A78" s="6" t="s">
        <v>252</v>
      </c>
      <c r="B78" s="15" t="s">
        <v>253</v>
      </c>
      <c r="C78" s="15">
        <v>1</v>
      </c>
      <c r="D78" s="64" t="s">
        <v>254</v>
      </c>
      <c r="E78" s="16" t="s">
        <v>25</v>
      </c>
      <c r="F78" s="15">
        <v>23</v>
      </c>
      <c r="G78" s="15">
        <v>15</v>
      </c>
      <c r="H78" s="15">
        <v>4</v>
      </c>
      <c r="I78" s="15">
        <v>30</v>
      </c>
      <c r="J78" s="42">
        <f t="shared" si="42"/>
        <v>0.79861111111111116</v>
      </c>
      <c r="K78" s="17">
        <v>60</v>
      </c>
      <c r="L78" s="15" t="s">
        <v>25</v>
      </c>
      <c r="M78" s="15" t="s">
        <v>25</v>
      </c>
      <c r="N78" s="15" t="s">
        <v>25</v>
      </c>
      <c r="O78" s="18" t="s">
        <v>25</v>
      </c>
      <c r="P78" s="15" t="s">
        <v>25</v>
      </c>
      <c r="Q78" s="15" t="s">
        <v>25</v>
      </c>
      <c r="R78" s="15">
        <v>49</v>
      </c>
      <c r="S78" s="15">
        <v>40</v>
      </c>
      <c r="T78" s="15">
        <v>48</v>
      </c>
      <c r="U78" s="18">
        <f t="shared" si="43"/>
        <v>54.444444444444443</v>
      </c>
      <c r="V78" s="39">
        <f t="shared" si="44"/>
        <v>1860</v>
      </c>
      <c r="W78" s="15">
        <v>5</v>
      </c>
      <c r="X78" s="15">
        <v>12</v>
      </c>
    </row>
    <row r="79" spans="1:26" x14ac:dyDescent="0.2">
      <c r="A79" s="63" t="s">
        <v>255</v>
      </c>
      <c r="B79" s="15" t="s">
        <v>256</v>
      </c>
      <c r="C79" s="15"/>
      <c r="D79" s="64" t="s">
        <v>257</v>
      </c>
      <c r="E79" s="16" t="s">
        <v>25</v>
      </c>
      <c r="F79" s="15"/>
      <c r="G79" s="15"/>
      <c r="H79" s="15"/>
      <c r="I79" s="15"/>
      <c r="J79" s="42"/>
      <c r="K79" s="17"/>
      <c r="L79" s="15"/>
      <c r="M79" s="15"/>
      <c r="N79" s="15"/>
      <c r="O79" s="18"/>
      <c r="P79" s="15"/>
      <c r="Q79" s="15"/>
      <c r="R79" s="15"/>
      <c r="S79" s="15"/>
      <c r="T79" s="15"/>
      <c r="U79" s="18"/>
      <c r="V79" s="39"/>
      <c r="W79" s="15"/>
      <c r="X79" s="15"/>
    </row>
    <row r="80" spans="1:26" x14ac:dyDescent="0.2">
      <c r="A80" s="14"/>
      <c r="B80" s="15"/>
      <c r="C80" s="15"/>
      <c r="D80" s="16"/>
      <c r="E80" s="16"/>
      <c r="F80" s="15"/>
      <c r="G80" s="15"/>
      <c r="H80" s="15"/>
      <c r="I80" s="15"/>
      <c r="J80" s="42"/>
      <c r="K80" s="17"/>
      <c r="L80" s="15"/>
      <c r="M80" s="15"/>
      <c r="N80" s="15"/>
      <c r="O80" s="18"/>
      <c r="P80" s="15"/>
      <c r="Q80" s="15"/>
      <c r="R80" s="15"/>
      <c r="S80" s="15"/>
      <c r="T80" s="15"/>
      <c r="U80" s="18"/>
      <c r="V80" s="39"/>
      <c r="W80" s="15"/>
      <c r="X80" s="15"/>
    </row>
    <row r="81" spans="1:24" ht="15" x14ac:dyDescent="0.25">
      <c r="A81" s="21" t="s">
        <v>258</v>
      </c>
      <c r="B81" s="23"/>
      <c r="C81" s="23"/>
      <c r="D81" s="24"/>
      <c r="E81" s="25"/>
      <c r="F81" s="23"/>
      <c r="G81" s="23"/>
      <c r="H81" s="23"/>
      <c r="I81" s="23"/>
      <c r="J81" s="44"/>
      <c r="K81" s="27"/>
      <c r="L81" s="26"/>
      <c r="M81" s="26"/>
      <c r="N81" s="26"/>
      <c r="O81" s="26"/>
      <c r="P81" s="28"/>
      <c r="Q81" s="26"/>
      <c r="R81" s="26"/>
      <c r="S81" s="26"/>
      <c r="T81" s="26"/>
      <c r="U81" s="26"/>
      <c r="V81" s="47"/>
      <c r="W81" s="15"/>
      <c r="X81" s="15"/>
    </row>
    <row r="82" spans="1:24" x14ac:dyDescent="0.2">
      <c r="A82" s="14" t="s">
        <v>259</v>
      </c>
      <c r="B82" s="15" t="s">
        <v>260</v>
      </c>
      <c r="C82" s="15">
        <v>1</v>
      </c>
      <c r="D82" s="16" t="s">
        <v>261</v>
      </c>
      <c r="E82" s="16" t="s">
        <v>25</v>
      </c>
      <c r="F82" s="15">
        <v>21</v>
      </c>
      <c r="G82" s="15">
        <v>14</v>
      </c>
      <c r="H82" s="15">
        <v>3.75</v>
      </c>
      <c r="I82" s="15">
        <v>25</v>
      </c>
      <c r="J82" s="42">
        <f t="shared" ref="J82:J101" si="45">(F82*G82*H82)/1728</f>
        <v>0.63802083333333337</v>
      </c>
      <c r="K82" s="17">
        <v>91</v>
      </c>
      <c r="L82" s="15" t="s">
        <v>25</v>
      </c>
      <c r="M82" s="15" t="s">
        <v>25</v>
      </c>
      <c r="N82" s="15" t="s">
        <v>25</v>
      </c>
      <c r="O82" s="18" t="s">
        <v>25</v>
      </c>
      <c r="P82" s="15" t="s">
        <v>25</v>
      </c>
      <c r="Q82" s="15" t="s">
        <v>25</v>
      </c>
      <c r="R82" s="1">
        <v>48</v>
      </c>
      <c r="S82" s="15">
        <v>40</v>
      </c>
      <c r="T82" s="15">
        <v>48</v>
      </c>
      <c r="U82" s="18">
        <f>(R82*S82*T82)/1728</f>
        <v>53.333333333333336</v>
      </c>
      <c r="V82" s="45">
        <v>2343</v>
      </c>
      <c r="W82" s="1">
        <v>7</v>
      </c>
      <c r="X82" s="1">
        <v>13</v>
      </c>
    </row>
    <row r="83" spans="1:24" s="29" customFormat="1" x14ac:dyDescent="0.2">
      <c r="A83" s="14" t="s">
        <v>262</v>
      </c>
      <c r="B83" s="15" t="s">
        <v>263</v>
      </c>
      <c r="C83" s="15">
        <v>12</v>
      </c>
      <c r="D83" s="20" t="s">
        <v>264</v>
      </c>
      <c r="E83" s="20" t="s">
        <v>265</v>
      </c>
      <c r="F83" s="15">
        <v>12</v>
      </c>
      <c r="G83" s="15">
        <v>7</v>
      </c>
      <c r="H83" s="15">
        <v>3.25</v>
      </c>
      <c r="I83" s="15">
        <v>3.75</v>
      </c>
      <c r="J83" s="42">
        <f t="shared" si="45"/>
        <v>0.1579861111111111</v>
      </c>
      <c r="K83" s="17">
        <v>504</v>
      </c>
      <c r="L83" s="15">
        <v>6.5</v>
      </c>
      <c r="M83" s="15">
        <v>14</v>
      </c>
      <c r="N83" s="15">
        <v>21</v>
      </c>
      <c r="O83" s="18">
        <f>(L83*M83*N83)/1728</f>
        <v>1.1059027777777777</v>
      </c>
      <c r="P83" s="15">
        <f>+C83*I83</f>
        <v>45</v>
      </c>
      <c r="Q83" s="1">
        <f>W83*X83</f>
        <v>42</v>
      </c>
      <c r="R83" s="1">
        <v>50</v>
      </c>
      <c r="S83" s="15">
        <v>40</v>
      </c>
      <c r="T83" s="15">
        <v>48</v>
      </c>
      <c r="U83" s="18">
        <f>(R83*S83*T83)/1728</f>
        <v>55.555555555555557</v>
      </c>
      <c r="V83" s="39">
        <f>K83*I83+60</f>
        <v>1950</v>
      </c>
      <c r="W83" s="15">
        <v>6</v>
      </c>
      <c r="X83" s="15">
        <v>7</v>
      </c>
    </row>
    <row r="84" spans="1:24" x14ac:dyDescent="0.2">
      <c r="A84" s="14" t="s">
        <v>266</v>
      </c>
      <c r="B84" s="15" t="s">
        <v>267</v>
      </c>
      <c r="C84" s="15">
        <v>1</v>
      </c>
      <c r="D84" s="16" t="s">
        <v>268</v>
      </c>
      <c r="E84" s="16" t="s">
        <v>25</v>
      </c>
      <c r="F84" s="15">
        <v>19</v>
      </c>
      <c r="G84" s="15">
        <v>13</v>
      </c>
      <c r="H84" s="15">
        <v>3</v>
      </c>
      <c r="I84" s="15">
        <v>24</v>
      </c>
      <c r="J84" s="42">
        <f t="shared" si="45"/>
        <v>0.42881944444444442</v>
      </c>
      <c r="K84" s="17">
        <v>105</v>
      </c>
      <c r="L84" s="15" t="s">
        <v>25</v>
      </c>
      <c r="M84" s="15" t="s">
        <v>25</v>
      </c>
      <c r="N84" s="15" t="s">
        <v>25</v>
      </c>
      <c r="O84" s="18" t="s">
        <v>25</v>
      </c>
      <c r="P84" s="15" t="s">
        <v>25</v>
      </c>
      <c r="Q84" s="1" t="s">
        <v>25</v>
      </c>
      <c r="R84" s="1">
        <v>41</v>
      </c>
      <c r="S84" s="15">
        <v>40</v>
      </c>
      <c r="T84" s="15">
        <v>48</v>
      </c>
      <c r="U84" s="18">
        <f t="shared" ref="U84:U101" si="46">(R84*S84*T84)/1728</f>
        <v>45.555555555555557</v>
      </c>
      <c r="V84" s="39">
        <f t="shared" ref="V84:V101" si="47">K84*I84+60</f>
        <v>2580</v>
      </c>
      <c r="W84" s="15">
        <v>7</v>
      </c>
      <c r="X84" s="15">
        <v>15</v>
      </c>
    </row>
    <row r="85" spans="1:24" x14ac:dyDescent="0.2">
      <c r="A85" s="6" t="s">
        <v>269</v>
      </c>
      <c r="B85" s="1" t="s">
        <v>270</v>
      </c>
      <c r="C85" s="1">
        <v>6</v>
      </c>
      <c r="D85" s="2" t="s">
        <v>271</v>
      </c>
      <c r="E85" s="2" t="s">
        <v>272</v>
      </c>
      <c r="F85" s="1">
        <v>15</v>
      </c>
      <c r="G85" s="1">
        <v>8</v>
      </c>
      <c r="H85" s="1">
        <v>3.86</v>
      </c>
      <c r="I85" s="1">
        <v>10</v>
      </c>
      <c r="J85" s="40">
        <f t="shared" si="45"/>
        <v>0.26805555555555555</v>
      </c>
      <c r="K85" s="4">
        <v>216</v>
      </c>
      <c r="L85" s="1">
        <v>9</v>
      </c>
      <c r="M85" s="1">
        <v>14</v>
      </c>
      <c r="N85" s="1">
        <v>14</v>
      </c>
      <c r="O85" s="35">
        <f>(L85*M85*N85)/1728</f>
        <v>1.0208333333333333</v>
      </c>
      <c r="P85" s="1">
        <f>+C85*I85</f>
        <v>60</v>
      </c>
      <c r="Q85" s="1">
        <f>W85*X85</f>
        <v>36</v>
      </c>
      <c r="R85" s="1">
        <v>40</v>
      </c>
      <c r="S85" s="1">
        <v>40</v>
      </c>
      <c r="T85" s="1">
        <v>48</v>
      </c>
      <c r="U85" s="35">
        <f t="shared" si="46"/>
        <v>44.444444444444443</v>
      </c>
      <c r="V85" s="45">
        <f t="shared" si="47"/>
        <v>2220</v>
      </c>
      <c r="W85" s="1">
        <v>9</v>
      </c>
      <c r="X85" s="1">
        <v>4</v>
      </c>
    </row>
    <row r="86" spans="1:24" x14ac:dyDescent="0.2">
      <c r="A86" s="14" t="s">
        <v>273</v>
      </c>
      <c r="B86" s="15" t="s">
        <v>274</v>
      </c>
      <c r="C86" s="15">
        <v>12</v>
      </c>
      <c r="D86" s="16" t="s">
        <v>275</v>
      </c>
      <c r="E86" s="16" t="s">
        <v>276</v>
      </c>
      <c r="F86" s="15">
        <v>12</v>
      </c>
      <c r="G86" s="15">
        <v>7</v>
      </c>
      <c r="H86" s="15">
        <v>3.05</v>
      </c>
      <c r="I86" s="15">
        <v>4</v>
      </c>
      <c r="J86" s="42">
        <f t="shared" si="45"/>
        <v>0.14826388888888889</v>
      </c>
      <c r="K86" s="17">
        <v>504</v>
      </c>
      <c r="L86" s="15">
        <v>6.5</v>
      </c>
      <c r="M86" s="15">
        <v>14</v>
      </c>
      <c r="N86" s="15">
        <v>21</v>
      </c>
      <c r="O86" s="18">
        <f>(L86*M86*N86)/1728</f>
        <v>1.1059027777777777</v>
      </c>
      <c r="P86" s="15">
        <f>+C86*I86</f>
        <v>48</v>
      </c>
      <c r="Q86" s="1">
        <f>W86*X86</f>
        <v>42</v>
      </c>
      <c r="R86" s="1">
        <v>50</v>
      </c>
      <c r="S86" s="15">
        <v>40</v>
      </c>
      <c r="T86" s="15">
        <v>48</v>
      </c>
      <c r="U86" s="18">
        <f t="shared" si="46"/>
        <v>55.555555555555557</v>
      </c>
      <c r="V86" s="39">
        <f t="shared" si="47"/>
        <v>2076</v>
      </c>
      <c r="W86" s="15">
        <v>6</v>
      </c>
      <c r="X86" s="15">
        <v>7</v>
      </c>
    </row>
    <row r="87" spans="1:24" x14ac:dyDescent="0.2">
      <c r="A87" s="6" t="s">
        <v>277</v>
      </c>
      <c r="B87" s="1" t="s">
        <v>278</v>
      </c>
      <c r="C87" s="1">
        <v>12</v>
      </c>
      <c r="D87" s="2" t="s">
        <v>279</v>
      </c>
      <c r="E87" s="2" t="s">
        <v>280</v>
      </c>
      <c r="F87" s="1">
        <v>12</v>
      </c>
      <c r="G87" s="1">
        <v>7</v>
      </c>
      <c r="H87" s="1">
        <v>3.25</v>
      </c>
      <c r="I87" s="1">
        <v>3.5</v>
      </c>
      <c r="J87" s="40">
        <f t="shared" si="45"/>
        <v>0.1579861111111111</v>
      </c>
      <c r="K87" s="4">
        <v>504</v>
      </c>
      <c r="L87" s="1">
        <v>6.5</v>
      </c>
      <c r="M87" s="1">
        <v>14</v>
      </c>
      <c r="N87" s="1">
        <v>21</v>
      </c>
      <c r="O87" s="35">
        <f>(L87*M87*N87)/1728</f>
        <v>1.1059027777777777</v>
      </c>
      <c r="P87" s="1">
        <f>+C87*I87</f>
        <v>42</v>
      </c>
      <c r="Q87" s="1">
        <f t="shared" ref="Q87:Q88" si="48">W87*X87</f>
        <v>42</v>
      </c>
      <c r="R87" s="1">
        <v>50</v>
      </c>
      <c r="S87" s="1">
        <v>40</v>
      </c>
      <c r="T87" s="1">
        <v>48</v>
      </c>
      <c r="U87" s="35">
        <f t="shared" si="46"/>
        <v>55.555555555555557</v>
      </c>
      <c r="V87" s="45">
        <f t="shared" si="47"/>
        <v>1824</v>
      </c>
      <c r="W87" s="1">
        <v>6</v>
      </c>
      <c r="X87" s="1">
        <v>7</v>
      </c>
    </row>
    <row r="88" spans="1:24" x14ac:dyDescent="0.2">
      <c r="A88" s="6" t="s">
        <v>281</v>
      </c>
      <c r="B88" s="1" t="s">
        <v>282</v>
      </c>
      <c r="C88" s="1">
        <v>12</v>
      </c>
      <c r="D88" s="2" t="s">
        <v>283</v>
      </c>
      <c r="E88" s="2" t="s">
        <v>284</v>
      </c>
      <c r="F88" s="1">
        <v>12</v>
      </c>
      <c r="G88" s="1">
        <v>7</v>
      </c>
      <c r="H88" s="1">
        <v>3.25</v>
      </c>
      <c r="I88" s="1">
        <v>4</v>
      </c>
      <c r="J88" s="40">
        <f t="shared" si="45"/>
        <v>0.1579861111111111</v>
      </c>
      <c r="K88" s="4">
        <v>504</v>
      </c>
      <c r="L88" s="1">
        <v>6.5</v>
      </c>
      <c r="M88" s="1">
        <v>14</v>
      </c>
      <c r="N88" s="1">
        <v>21</v>
      </c>
      <c r="O88" s="35">
        <f>(L88*M88*N88)/1728</f>
        <v>1.1059027777777777</v>
      </c>
      <c r="P88" s="1">
        <f>+C88*I88</f>
        <v>48</v>
      </c>
      <c r="Q88" s="1">
        <f t="shared" si="48"/>
        <v>42</v>
      </c>
      <c r="R88" s="1">
        <v>50</v>
      </c>
      <c r="S88" s="1">
        <v>40</v>
      </c>
      <c r="T88" s="1">
        <v>48</v>
      </c>
      <c r="U88" s="35">
        <f t="shared" si="46"/>
        <v>55.555555555555557</v>
      </c>
      <c r="V88" s="45">
        <f t="shared" si="47"/>
        <v>2076</v>
      </c>
      <c r="W88" s="1">
        <v>6</v>
      </c>
      <c r="X88" s="1">
        <v>7</v>
      </c>
    </row>
    <row r="89" spans="1:24" x14ac:dyDescent="0.2">
      <c r="A89" s="6" t="s">
        <v>285</v>
      </c>
      <c r="B89" s="1" t="s">
        <v>286</v>
      </c>
      <c r="C89" s="1">
        <v>1</v>
      </c>
      <c r="D89" s="2" t="s">
        <v>287</v>
      </c>
      <c r="E89" s="2" t="s">
        <v>25</v>
      </c>
      <c r="F89" s="1">
        <v>19</v>
      </c>
      <c r="G89" s="1">
        <v>13</v>
      </c>
      <c r="H89" s="1">
        <v>3</v>
      </c>
      <c r="I89" s="1">
        <v>17</v>
      </c>
      <c r="J89" s="40">
        <f t="shared" si="45"/>
        <v>0.42881944444444442</v>
      </c>
      <c r="K89" s="4">
        <v>105</v>
      </c>
      <c r="L89" s="1" t="s">
        <v>25</v>
      </c>
      <c r="M89" s="1" t="s">
        <v>25</v>
      </c>
      <c r="N89" s="1" t="s">
        <v>25</v>
      </c>
      <c r="O89" s="1" t="s">
        <v>25</v>
      </c>
      <c r="P89" s="1" t="s">
        <v>25</v>
      </c>
      <c r="Q89" s="1" t="s">
        <v>25</v>
      </c>
      <c r="R89" s="1">
        <v>47</v>
      </c>
      <c r="S89" s="1">
        <v>40</v>
      </c>
      <c r="T89" s="1">
        <v>48</v>
      </c>
      <c r="U89" s="35">
        <f t="shared" si="46"/>
        <v>52.222222222222221</v>
      </c>
      <c r="V89" s="45">
        <f t="shared" si="47"/>
        <v>1845</v>
      </c>
      <c r="W89" s="1">
        <v>7</v>
      </c>
      <c r="X89" s="1">
        <v>15</v>
      </c>
    </row>
    <row r="90" spans="1:24" x14ac:dyDescent="0.2">
      <c r="A90" s="14" t="s">
        <v>288</v>
      </c>
      <c r="B90" s="15" t="s">
        <v>289</v>
      </c>
      <c r="C90" s="15">
        <v>12</v>
      </c>
      <c r="D90" s="16" t="s">
        <v>290</v>
      </c>
      <c r="E90" s="16" t="s">
        <v>291</v>
      </c>
      <c r="F90" s="15">
        <v>12</v>
      </c>
      <c r="G90" s="15">
        <v>7</v>
      </c>
      <c r="H90" s="15">
        <v>3.05</v>
      </c>
      <c r="I90" s="15">
        <v>3</v>
      </c>
      <c r="J90" s="42">
        <f t="shared" si="45"/>
        <v>0.14826388888888889</v>
      </c>
      <c r="K90" s="17">
        <v>504</v>
      </c>
      <c r="L90" s="15">
        <v>6.5</v>
      </c>
      <c r="M90" s="15">
        <v>14</v>
      </c>
      <c r="N90" s="15">
        <v>21</v>
      </c>
      <c r="O90" s="18">
        <f>(L90*M90*N90)/1728</f>
        <v>1.1059027777777777</v>
      </c>
      <c r="P90" s="15">
        <f>+C90*I90</f>
        <v>36</v>
      </c>
      <c r="Q90" s="1">
        <f>W90*X90</f>
        <v>42</v>
      </c>
      <c r="R90" s="1">
        <v>50</v>
      </c>
      <c r="S90" s="15">
        <v>40</v>
      </c>
      <c r="T90" s="15">
        <v>48</v>
      </c>
      <c r="U90" s="18">
        <f t="shared" si="46"/>
        <v>55.555555555555557</v>
      </c>
      <c r="V90" s="39">
        <f t="shared" si="47"/>
        <v>1572</v>
      </c>
      <c r="W90" s="15">
        <v>6</v>
      </c>
      <c r="X90" s="15">
        <v>7</v>
      </c>
    </row>
    <row r="91" spans="1:24" x14ac:dyDescent="0.2">
      <c r="A91" s="6" t="s">
        <v>292</v>
      </c>
      <c r="B91" s="1" t="s">
        <v>293</v>
      </c>
      <c r="C91" s="1">
        <v>6</v>
      </c>
      <c r="D91" s="2" t="s">
        <v>294</v>
      </c>
      <c r="E91" s="2" t="s">
        <v>295</v>
      </c>
      <c r="F91" s="1">
        <v>12</v>
      </c>
      <c r="G91" s="1">
        <v>7</v>
      </c>
      <c r="H91" s="1">
        <v>3.25</v>
      </c>
      <c r="I91" s="1">
        <v>7</v>
      </c>
      <c r="J91" s="40">
        <f t="shared" ref="J91" si="49">(F91*G91*H91)/1728</f>
        <v>0.1579861111111111</v>
      </c>
      <c r="K91" s="4">
        <f>C91*W91*X91</f>
        <v>288</v>
      </c>
      <c r="L91" s="1">
        <v>6.5</v>
      </c>
      <c r="M91" s="1">
        <v>14</v>
      </c>
      <c r="N91" s="1">
        <v>12</v>
      </c>
      <c r="O91" s="35">
        <f>(L91*M91*N91)/1728</f>
        <v>0.63194444444444442</v>
      </c>
      <c r="P91" s="1">
        <f>+C91*I91</f>
        <v>42</v>
      </c>
      <c r="Q91" s="1">
        <f>W91*X91</f>
        <v>48</v>
      </c>
      <c r="R91" s="1">
        <v>23</v>
      </c>
      <c r="S91" s="1">
        <v>40</v>
      </c>
      <c r="T91" s="1">
        <v>49</v>
      </c>
      <c r="U91" s="35">
        <f t="shared" ref="U91" si="50">(R91*S91*T91)/1728</f>
        <v>26.087962962962962</v>
      </c>
      <c r="V91" s="45">
        <f t="shared" ref="V91" si="51">K91*I91+60</f>
        <v>2076</v>
      </c>
      <c r="W91" s="1">
        <v>12</v>
      </c>
      <c r="X91" s="1">
        <v>4</v>
      </c>
    </row>
    <row r="92" spans="1:24" s="29" customFormat="1" x14ac:dyDescent="0.2">
      <c r="A92" s="6" t="s">
        <v>296</v>
      </c>
      <c r="B92" s="1" t="s">
        <v>297</v>
      </c>
      <c r="C92" s="1">
        <v>12</v>
      </c>
      <c r="D92" s="51" t="s">
        <v>298</v>
      </c>
      <c r="E92" s="51" t="s">
        <v>299</v>
      </c>
      <c r="F92" s="1">
        <v>12</v>
      </c>
      <c r="G92" s="1">
        <v>7</v>
      </c>
      <c r="H92" s="1">
        <v>3.25</v>
      </c>
      <c r="I92" s="1">
        <v>3.75</v>
      </c>
      <c r="J92" s="40">
        <f>(F92*G92*H92)/1728</f>
        <v>0.1579861111111111</v>
      </c>
      <c r="K92" s="4">
        <v>504</v>
      </c>
      <c r="L92" s="1">
        <v>6.5</v>
      </c>
      <c r="M92" s="1">
        <v>14</v>
      </c>
      <c r="N92" s="1">
        <v>21</v>
      </c>
      <c r="O92" s="35">
        <f>(L92*M92*N92)/1728</f>
        <v>1.1059027777777777</v>
      </c>
      <c r="P92" s="1">
        <f>+C92*I92</f>
        <v>45</v>
      </c>
      <c r="Q92" s="1">
        <f>W92*X92</f>
        <v>42</v>
      </c>
      <c r="R92" s="1">
        <v>50</v>
      </c>
      <c r="S92" s="1">
        <v>40</v>
      </c>
      <c r="T92" s="1">
        <v>48</v>
      </c>
      <c r="U92" s="35">
        <f>(R92*S92*T92)/1728</f>
        <v>55.555555555555557</v>
      </c>
      <c r="V92" s="45">
        <f>K92*I92+60</f>
        <v>1950</v>
      </c>
      <c r="W92" s="1">
        <v>6</v>
      </c>
      <c r="X92" s="1">
        <v>7</v>
      </c>
    </row>
    <row r="93" spans="1:24" x14ac:dyDescent="0.2">
      <c r="A93" s="6" t="s">
        <v>300</v>
      </c>
      <c r="B93" s="1" t="s">
        <v>301</v>
      </c>
      <c r="C93" s="1">
        <v>1</v>
      </c>
      <c r="D93" s="2" t="s">
        <v>302</v>
      </c>
      <c r="E93" s="2" t="s">
        <v>25</v>
      </c>
      <c r="F93" s="1">
        <v>19</v>
      </c>
      <c r="G93" s="1">
        <v>13</v>
      </c>
      <c r="H93" s="1">
        <v>3</v>
      </c>
      <c r="I93" s="1">
        <v>28</v>
      </c>
      <c r="J93" s="40">
        <f t="shared" si="45"/>
        <v>0.42881944444444442</v>
      </c>
      <c r="K93" s="4">
        <v>70</v>
      </c>
      <c r="L93" s="1" t="s">
        <v>25</v>
      </c>
      <c r="M93" s="1" t="s">
        <v>25</v>
      </c>
      <c r="N93" s="1" t="s">
        <v>25</v>
      </c>
      <c r="O93" s="1" t="s">
        <v>25</v>
      </c>
      <c r="P93" s="1" t="s">
        <v>25</v>
      </c>
      <c r="Q93" s="1" t="s">
        <v>25</v>
      </c>
      <c r="R93" s="1">
        <v>34</v>
      </c>
      <c r="S93" s="1">
        <v>40</v>
      </c>
      <c r="T93" s="1">
        <v>48</v>
      </c>
      <c r="U93" s="35">
        <f t="shared" si="46"/>
        <v>37.777777777777779</v>
      </c>
      <c r="V93" s="45">
        <f t="shared" si="47"/>
        <v>2020</v>
      </c>
      <c r="W93" s="1">
        <v>7</v>
      </c>
      <c r="X93" s="1">
        <v>10</v>
      </c>
    </row>
    <row r="94" spans="1:24" x14ac:dyDescent="0.2">
      <c r="A94" s="6" t="s">
        <v>303</v>
      </c>
      <c r="B94" s="1" t="s">
        <v>304</v>
      </c>
      <c r="C94" s="1">
        <v>6</v>
      </c>
      <c r="D94" s="2" t="s">
        <v>305</v>
      </c>
      <c r="E94" s="2" t="s">
        <v>306</v>
      </c>
      <c r="F94" s="1">
        <v>12</v>
      </c>
      <c r="G94" s="1">
        <v>7</v>
      </c>
      <c r="H94" s="1">
        <v>3.25</v>
      </c>
      <c r="I94" s="1">
        <v>7.25</v>
      </c>
      <c r="J94" s="40">
        <f t="shared" si="45"/>
        <v>0.1579861111111111</v>
      </c>
      <c r="K94" s="4">
        <f>C94*W94*X94</f>
        <v>288</v>
      </c>
      <c r="L94" s="1">
        <v>6.5</v>
      </c>
      <c r="M94" s="1">
        <v>14</v>
      </c>
      <c r="N94" s="1">
        <v>12</v>
      </c>
      <c r="O94" s="35">
        <f>(L94*M94*N94)/1728</f>
        <v>0.63194444444444442</v>
      </c>
      <c r="P94" s="1">
        <f>+C94*I94</f>
        <v>43.5</v>
      </c>
      <c r="Q94" s="1">
        <f>W94*X94</f>
        <v>48</v>
      </c>
      <c r="R94" s="1">
        <v>23</v>
      </c>
      <c r="S94" s="1">
        <v>40</v>
      </c>
      <c r="T94" s="1">
        <v>49</v>
      </c>
      <c r="U94" s="35">
        <f t="shared" si="46"/>
        <v>26.087962962962962</v>
      </c>
      <c r="V94" s="45">
        <f t="shared" si="47"/>
        <v>2148</v>
      </c>
      <c r="W94" s="1">
        <v>12</v>
      </c>
      <c r="X94" s="1">
        <v>4</v>
      </c>
    </row>
    <row r="95" spans="1:24" x14ac:dyDescent="0.2">
      <c r="A95" s="14" t="s">
        <v>307</v>
      </c>
      <c r="B95" s="15" t="s">
        <v>308</v>
      </c>
      <c r="C95" s="15">
        <v>1</v>
      </c>
      <c r="D95" s="20" t="s">
        <v>309</v>
      </c>
      <c r="E95" s="16" t="s">
        <v>25</v>
      </c>
      <c r="F95" s="15">
        <v>19</v>
      </c>
      <c r="G95" s="15">
        <v>13</v>
      </c>
      <c r="H95" s="15">
        <v>3</v>
      </c>
      <c r="I95" s="15">
        <v>30</v>
      </c>
      <c r="J95" s="42">
        <f t="shared" si="45"/>
        <v>0.42881944444444442</v>
      </c>
      <c r="K95" s="17">
        <v>70</v>
      </c>
      <c r="L95" s="15" t="s">
        <v>25</v>
      </c>
      <c r="M95" s="15" t="s">
        <v>25</v>
      </c>
      <c r="N95" s="15" t="s">
        <v>25</v>
      </c>
      <c r="O95" s="15" t="s">
        <v>25</v>
      </c>
      <c r="P95" s="15" t="s">
        <v>25</v>
      </c>
      <c r="Q95" s="1" t="s">
        <v>25</v>
      </c>
      <c r="R95" s="1">
        <v>47</v>
      </c>
      <c r="S95" s="15">
        <v>40</v>
      </c>
      <c r="T95" s="15">
        <v>48</v>
      </c>
      <c r="U95" s="18">
        <f t="shared" si="46"/>
        <v>52.222222222222221</v>
      </c>
      <c r="V95" s="39">
        <f>K95*I95+60</f>
        <v>2160</v>
      </c>
      <c r="W95" s="15">
        <v>7</v>
      </c>
      <c r="X95" s="15">
        <v>10</v>
      </c>
    </row>
    <row r="96" spans="1:24" x14ac:dyDescent="0.2">
      <c r="A96" s="14" t="s">
        <v>310</v>
      </c>
      <c r="B96" s="15" t="s">
        <v>311</v>
      </c>
      <c r="C96" s="15">
        <v>6</v>
      </c>
      <c r="D96" s="16" t="s">
        <v>312</v>
      </c>
      <c r="E96" s="16" t="s">
        <v>313</v>
      </c>
      <c r="F96" s="15">
        <v>12</v>
      </c>
      <c r="G96" s="15">
        <v>7</v>
      </c>
      <c r="H96" s="15">
        <v>3.25</v>
      </c>
      <c r="I96" s="15">
        <v>6</v>
      </c>
      <c r="J96" s="42">
        <f t="shared" si="45"/>
        <v>0.1579861111111111</v>
      </c>
      <c r="K96" s="17">
        <v>360</v>
      </c>
      <c r="L96" s="15">
        <v>6.5</v>
      </c>
      <c r="M96" s="15">
        <v>14</v>
      </c>
      <c r="N96" s="15">
        <v>12</v>
      </c>
      <c r="O96" s="18">
        <f>(L96*M96*N96)/1728</f>
        <v>0.63194444444444442</v>
      </c>
      <c r="P96" s="15">
        <f>+C96*I96</f>
        <v>36</v>
      </c>
      <c r="Q96" s="1">
        <f>W96*X96</f>
        <v>60</v>
      </c>
      <c r="R96" s="1">
        <v>29</v>
      </c>
      <c r="S96" s="15">
        <v>40</v>
      </c>
      <c r="T96" s="15">
        <v>49</v>
      </c>
      <c r="U96" s="18">
        <f t="shared" si="46"/>
        <v>32.893518518518519</v>
      </c>
      <c r="V96" s="39">
        <f>K96*I96+60</f>
        <v>2220</v>
      </c>
      <c r="W96" s="1">
        <v>12</v>
      </c>
      <c r="X96" s="1">
        <v>5</v>
      </c>
    </row>
    <row r="97" spans="1:24" x14ac:dyDescent="0.2">
      <c r="A97" s="14" t="s">
        <v>314</v>
      </c>
      <c r="B97" s="15" t="s">
        <v>315</v>
      </c>
      <c r="C97" s="15">
        <v>12</v>
      </c>
      <c r="D97" s="16" t="s">
        <v>316</v>
      </c>
      <c r="E97" s="2" t="s">
        <v>317</v>
      </c>
      <c r="F97" s="1">
        <v>12</v>
      </c>
      <c r="G97" s="15">
        <v>7</v>
      </c>
      <c r="H97" s="15">
        <v>3.25</v>
      </c>
      <c r="I97" s="15">
        <v>5</v>
      </c>
      <c r="J97" s="42">
        <f t="shared" si="45"/>
        <v>0.1579861111111111</v>
      </c>
      <c r="K97" s="17">
        <v>432</v>
      </c>
      <c r="L97" s="15">
        <v>6.5</v>
      </c>
      <c r="M97" s="15">
        <v>14</v>
      </c>
      <c r="N97" s="15">
        <v>21</v>
      </c>
      <c r="O97" s="18">
        <f>(L97*M97*N97)/1728</f>
        <v>1.1059027777777777</v>
      </c>
      <c r="P97" s="15">
        <f>+C97*I97</f>
        <v>60</v>
      </c>
      <c r="Q97" s="1">
        <v>36</v>
      </c>
      <c r="R97" s="1">
        <v>43</v>
      </c>
      <c r="S97" s="15">
        <v>40</v>
      </c>
      <c r="T97" s="15">
        <v>48</v>
      </c>
      <c r="U97" s="18">
        <f t="shared" si="46"/>
        <v>47.777777777777779</v>
      </c>
      <c r="V97" s="39">
        <f t="shared" si="47"/>
        <v>2220</v>
      </c>
      <c r="W97" s="1">
        <v>6</v>
      </c>
      <c r="X97" s="1">
        <v>6</v>
      </c>
    </row>
    <row r="98" spans="1:24" x14ac:dyDescent="0.2">
      <c r="A98" s="6" t="s">
        <v>318</v>
      </c>
      <c r="B98" s="1" t="s">
        <v>319</v>
      </c>
      <c r="C98" s="1">
        <v>1</v>
      </c>
      <c r="D98" s="2" t="s">
        <v>320</v>
      </c>
      <c r="E98" s="2" t="s">
        <v>25</v>
      </c>
      <c r="F98" s="1">
        <v>21</v>
      </c>
      <c r="G98" s="1">
        <v>14</v>
      </c>
      <c r="H98" s="1">
        <v>3.75</v>
      </c>
      <c r="I98" s="1">
        <v>36</v>
      </c>
      <c r="J98" s="40">
        <f t="shared" si="45"/>
        <v>0.63802083333333337</v>
      </c>
      <c r="K98" s="61">
        <v>70</v>
      </c>
      <c r="L98" s="1" t="s">
        <v>25</v>
      </c>
      <c r="M98" s="1" t="s">
        <v>25</v>
      </c>
      <c r="N98" s="1" t="s">
        <v>25</v>
      </c>
      <c r="O98" s="35" t="s">
        <v>25</v>
      </c>
      <c r="P98" s="1" t="s">
        <v>25</v>
      </c>
      <c r="Q98" s="1" t="s">
        <v>25</v>
      </c>
      <c r="R98" s="1">
        <v>30</v>
      </c>
      <c r="S98" s="1">
        <v>40</v>
      </c>
      <c r="T98" s="1">
        <v>48</v>
      </c>
      <c r="U98" s="35">
        <f t="shared" si="46"/>
        <v>33.333333333333336</v>
      </c>
      <c r="V98" s="45">
        <f t="shared" si="47"/>
        <v>2580</v>
      </c>
      <c r="W98" s="1">
        <v>7</v>
      </c>
      <c r="X98" s="1">
        <v>10</v>
      </c>
    </row>
    <row r="99" spans="1:24" x14ac:dyDescent="0.2">
      <c r="A99" s="14" t="s">
        <v>321</v>
      </c>
      <c r="B99" s="15" t="s">
        <v>322</v>
      </c>
      <c r="C99" s="15">
        <v>6</v>
      </c>
      <c r="D99" s="20" t="s">
        <v>323</v>
      </c>
      <c r="E99" s="20" t="s">
        <v>324</v>
      </c>
      <c r="F99" s="15">
        <v>12</v>
      </c>
      <c r="G99" s="15">
        <v>7</v>
      </c>
      <c r="H99" s="15">
        <v>3.25</v>
      </c>
      <c r="I99" s="15">
        <v>6</v>
      </c>
      <c r="J99" s="42">
        <f t="shared" si="45"/>
        <v>0.1579861111111111</v>
      </c>
      <c r="K99" s="17">
        <f>C99*W99*X99</f>
        <v>360</v>
      </c>
      <c r="L99" s="15">
        <v>6.5</v>
      </c>
      <c r="M99" s="15">
        <v>14</v>
      </c>
      <c r="N99" s="15">
        <v>12</v>
      </c>
      <c r="O99" s="18">
        <f>(L99*M99*N99)/1728</f>
        <v>0.63194444444444442</v>
      </c>
      <c r="P99" s="15">
        <f>+C99*I99</f>
        <v>36</v>
      </c>
      <c r="Q99" s="15">
        <f>W99*X99</f>
        <v>60</v>
      </c>
      <c r="R99" s="15">
        <v>32</v>
      </c>
      <c r="S99" s="15">
        <v>40</v>
      </c>
      <c r="T99" s="15">
        <v>48</v>
      </c>
      <c r="U99" s="18">
        <f t="shared" si="46"/>
        <v>35.555555555555557</v>
      </c>
      <c r="V99" s="39">
        <f>K99*I99+60</f>
        <v>2220</v>
      </c>
      <c r="W99" s="15">
        <v>12</v>
      </c>
      <c r="X99" s="15">
        <v>5</v>
      </c>
    </row>
    <row r="100" spans="1:24" x14ac:dyDescent="0.2">
      <c r="A100" s="6" t="s">
        <v>325</v>
      </c>
      <c r="B100" s="1" t="s">
        <v>326</v>
      </c>
      <c r="C100" s="1">
        <v>1</v>
      </c>
      <c r="D100" s="2" t="s">
        <v>327</v>
      </c>
      <c r="E100" s="2" t="s">
        <v>25</v>
      </c>
      <c r="F100" s="1">
        <v>21</v>
      </c>
      <c r="G100" s="1">
        <v>14</v>
      </c>
      <c r="H100" s="1">
        <v>3.75</v>
      </c>
      <c r="I100" s="1">
        <v>30</v>
      </c>
      <c r="J100" s="40">
        <f>(F100*G100*H100)/1728</f>
        <v>0.63802083333333337</v>
      </c>
      <c r="K100" s="4">
        <v>84</v>
      </c>
      <c r="L100" s="1" t="s">
        <v>25</v>
      </c>
      <c r="M100" s="1" t="s">
        <v>25</v>
      </c>
      <c r="N100" s="1" t="s">
        <v>25</v>
      </c>
      <c r="O100" s="35" t="s">
        <v>25</v>
      </c>
      <c r="P100" s="1" t="s">
        <v>25</v>
      </c>
      <c r="Q100" s="1" t="s">
        <v>25</v>
      </c>
      <c r="R100" s="1">
        <v>62</v>
      </c>
      <c r="S100" s="1">
        <v>40</v>
      </c>
      <c r="T100" s="1">
        <v>48</v>
      </c>
      <c r="U100" s="35">
        <f>(R100*S100*T100)/1728</f>
        <v>68.888888888888886</v>
      </c>
      <c r="V100" s="45">
        <f t="shared" ref="V100" si="52">K100*I100+60</f>
        <v>2580</v>
      </c>
      <c r="W100" s="1">
        <v>5</v>
      </c>
      <c r="X100" s="1">
        <v>14</v>
      </c>
    </row>
    <row r="101" spans="1:24" x14ac:dyDescent="0.2">
      <c r="A101" s="14" t="s">
        <v>328</v>
      </c>
      <c r="B101" s="15" t="s">
        <v>329</v>
      </c>
      <c r="C101" s="15">
        <v>12</v>
      </c>
      <c r="D101" s="20" t="s">
        <v>330</v>
      </c>
      <c r="E101" s="20" t="s">
        <v>331</v>
      </c>
      <c r="F101" s="15">
        <v>12</v>
      </c>
      <c r="G101" s="15">
        <v>7</v>
      </c>
      <c r="H101" s="15">
        <v>3.25</v>
      </c>
      <c r="I101" s="15">
        <v>4</v>
      </c>
      <c r="J101" s="42">
        <f t="shared" si="45"/>
        <v>0.1579861111111111</v>
      </c>
      <c r="K101" s="17">
        <v>504</v>
      </c>
      <c r="L101" s="15">
        <v>6.5</v>
      </c>
      <c r="M101" s="15">
        <v>14</v>
      </c>
      <c r="N101" s="15">
        <v>21</v>
      </c>
      <c r="O101" s="18">
        <f>(L101*M101*N101)/1728</f>
        <v>1.1059027777777777</v>
      </c>
      <c r="P101" s="15">
        <f>+C101*I101</f>
        <v>48</v>
      </c>
      <c r="Q101" s="15">
        <f>W101*X101</f>
        <v>42</v>
      </c>
      <c r="R101" s="15">
        <v>49</v>
      </c>
      <c r="S101" s="15">
        <v>40</v>
      </c>
      <c r="T101" s="15">
        <v>48</v>
      </c>
      <c r="U101" s="18">
        <f t="shared" si="46"/>
        <v>54.444444444444443</v>
      </c>
      <c r="V101" s="39">
        <f t="shared" si="47"/>
        <v>2076</v>
      </c>
      <c r="W101" s="15">
        <v>6</v>
      </c>
      <c r="X101" s="15">
        <v>7</v>
      </c>
    </row>
    <row r="102" spans="1:24" x14ac:dyDescent="0.2">
      <c r="A102" s="14"/>
      <c r="B102" s="15"/>
      <c r="C102" s="15"/>
      <c r="D102" s="16"/>
      <c r="E102" s="16"/>
      <c r="F102" s="15"/>
      <c r="G102" s="15"/>
      <c r="H102" s="15"/>
      <c r="I102" s="15"/>
      <c r="J102" s="42"/>
      <c r="K102" s="17"/>
      <c r="L102" s="15"/>
      <c r="M102" s="15"/>
      <c r="N102" s="15"/>
      <c r="O102" s="18"/>
      <c r="P102" s="31"/>
      <c r="Q102" s="15"/>
      <c r="R102" s="15"/>
      <c r="S102" s="15"/>
      <c r="T102" s="15"/>
      <c r="U102" s="18"/>
      <c r="V102" s="39"/>
      <c r="W102" s="15"/>
      <c r="X102" s="15"/>
    </row>
    <row r="103" spans="1:24" ht="15" x14ac:dyDescent="0.25">
      <c r="A103" s="21" t="s">
        <v>332</v>
      </c>
      <c r="B103" s="15"/>
      <c r="C103" s="15"/>
      <c r="D103" s="16"/>
      <c r="E103" s="16"/>
      <c r="F103" s="15"/>
      <c r="G103" s="15"/>
      <c r="H103" s="15"/>
      <c r="I103" s="15"/>
      <c r="J103" s="42"/>
      <c r="K103" s="17"/>
      <c r="L103" s="15"/>
      <c r="M103" s="15"/>
      <c r="N103" s="15"/>
      <c r="O103" s="18"/>
      <c r="P103" s="31"/>
      <c r="Q103" s="15"/>
      <c r="R103" s="15"/>
      <c r="S103" s="15"/>
      <c r="T103" s="15"/>
      <c r="U103" s="18"/>
      <c r="V103" s="39"/>
      <c r="W103" s="15"/>
      <c r="X103" s="15"/>
    </row>
    <row r="104" spans="1:24" x14ac:dyDescent="0.2">
      <c r="A104" s="14" t="s">
        <v>333</v>
      </c>
      <c r="B104" s="15" t="s">
        <v>334</v>
      </c>
      <c r="C104" s="15">
        <v>6</v>
      </c>
      <c r="D104" s="16" t="s">
        <v>335</v>
      </c>
      <c r="E104" s="16" t="s">
        <v>336</v>
      </c>
      <c r="F104" s="15">
        <v>12</v>
      </c>
      <c r="G104" s="15">
        <v>7</v>
      </c>
      <c r="H104" s="15">
        <v>3.25</v>
      </c>
      <c r="I104" s="15">
        <v>6.75</v>
      </c>
      <c r="J104" s="42">
        <f>(F104*G104*H104)/1728</f>
        <v>0.1579861111111111</v>
      </c>
      <c r="K104" s="17">
        <f>C104*W104*X104</f>
        <v>360</v>
      </c>
      <c r="L104" s="15">
        <v>6.5</v>
      </c>
      <c r="M104" s="15">
        <v>14</v>
      </c>
      <c r="N104" s="15">
        <v>12</v>
      </c>
      <c r="O104" s="18">
        <f>(L104*M104*N104)/1728</f>
        <v>0.63194444444444442</v>
      </c>
      <c r="P104" s="15">
        <f>+C104*I104</f>
        <v>40.5</v>
      </c>
      <c r="Q104" s="15">
        <f>W104*X104</f>
        <v>60</v>
      </c>
      <c r="R104" s="15">
        <v>30</v>
      </c>
      <c r="S104" s="15">
        <v>40</v>
      </c>
      <c r="T104" s="15">
        <v>48</v>
      </c>
      <c r="U104" s="18">
        <f>(R104*S104*T104)/1728</f>
        <v>33.333333333333336</v>
      </c>
      <c r="V104" s="39">
        <f>K104*I104+60</f>
        <v>2490</v>
      </c>
      <c r="W104" s="15">
        <v>12</v>
      </c>
      <c r="X104" s="15">
        <v>5</v>
      </c>
    </row>
    <row r="105" spans="1:24" x14ac:dyDescent="0.2">
      <c r="A105" s="14" t="s">
        <v>337</v>
      </c>
      <c r="B105" s="15" t="s">
        <v>338</v>
      </c>
      <c r="C105" s="15">
        <v>6</v>
      </c>
      <c r="D105" s="16" t="s">
        <v>339</v>
      </c>
      <c r="E105" s="16" t="s">
        <v>340</v>
      </c>
      <c r="F105" s="15">
        <v>12</v>
      </c>
      <c r="G105" s="15">
        <v>7</v>
      </c>
      <c r="H105" s="15">
        <v>3.25</v>
      </c>
      <c r="I105" s="15">
        <v>6.75</v>
      </c>
      <c r="J105" s="42">
        <f>(F105*G105*H105)/1728</f>
        <v>0.1579861111111111</v>
      </c>
      <c r="K105" s="17">
        <f t="shared" ref="K105:K108" si="53">C105*W105*X105</f>
        <v>360</v>
      </c>
      <c r="L105" s="15">
        <v>6.5</v>
      </c>
      <c r="M105" s="15">
        <v>14</v>
      </c>
      <c r="N105" s="15">
        <v>12</v>
      </c>
      <c r="O105" s="18">
        <f>(L105*M105*N105)/1728</f>
        <v>0.63194444444444442</v>
      </c>
      <c r="P105" s="15">
        <f>+C105*I105</f>
        <v>40.5</v>
      </c>
      <c r="Q105" s="15">
        <f t="shared" ref="Q105:Q108" si="54">W105*X105</f>
        <v>60</v>
      </c>
      <c r="R105" s="15">
        <v>30</v>
      </c>
      <c r="S105" s="15">
        <v>40</v>
      </c>
      <c r="T105" s="15">
        <v>48</v>
      </c>
      <c r="U105" s="18">
        <f>(R105*S105*T105)/1728</f>
        <v>33.333333333333336</v>
      </c>
      <c r="V105" s="39">
        <f>K105*I105+60</f>
        <v>2490</v>
      </c>
      <c r="W105" s="15">
        <v>12</v>
      </c>
      <c r="X105" s="15">
        <v>5</v>
      </c>
    </row>
    <row r="106" spans="1:24" x14ac:dyDescent="0.2">
      <c r="A106" s="6" t="s">
        <v>341</v>
      </c>
      <c r="B106" s="1" t="s">
        <v>342</v>
      </c>
      <c r="C106" s="1">
        <v>6</v>
      </c>
      <c r="D106" s="51" t="s">
        <v>343</v>
      </c>
      <c r="E106" s="51" t="s">
        <v>344</v>
      </c>
      <c r="F106" s="1">
        <v>12</v>
      </c>
      <c r="G106" s="1">
        <v>7</v>
      </c>
      <c r="H106" s="1">
        <v>3.25</v>
      </c>
      <c r="I106" s="1">
        <v>6.5</v>
      </c>
      <c r="J106" s="40">
        <f>(F106*G106*H106)/1728</f>
        <v>0.1579861111111111</v>
      </c>
      <c r="K106" s="4">
        <f t="shared" si="53"/>
        <v>360</v>
      </c>
      <c r="L106" s="1">
        <v>6.5</v>
      </c>
      <c r="M106" s="1">
        <v>14</v>
      </c>
      <c r="N106" s="1">
        <v>12</v>
      </c>
      <c r="O106" s="35">
        <f>(L106*M106*N106)/1728</f>
        <v>0.63194444444444442</v>
      </c>
      <c r="P106" s="1">
        <f>+C106*I106</f>
        <v>39</v>
      </c>
      <c r="Q106" s="1">
        <f t="shared" si="54"/>
        <v>60</v>
      </c>
      <c r="R106" s="1">
        <v>23</v>
      </c>
      <c r="S106" s="1">
        <v>40</v>
      </c>
      <c r="T106" s="1">
        <v>48</v>
      </c>
      <c r="U106" s="35">
        <f>(R106*S106*T106)/1728</f>
        <v>25.555555555555557</v>
      </c>
      <c r="V106" s="45">
        <f>K106*I106+60</f>
        <v>2400</v>
      </c>
      <c r="W106" s="1">
        <v>12</v>
      </c>
      <c r="X106" s="1">
        <v>5</v>
      </c>
    </row>
    <row r="107" spans="1:24" x14ac:dyDescent="0.2">
      <c r="A107" s="6" t="s">
        <v>345</v>
      </c>
      <c r="B107" s="1" t="s">
        <v>346</v>
      </c>
      <c r="C107" s="1">
        <v>12</v>
      </c>
      <c r="D107" s="2" t="s">
        <v>347</v>
      </c>
      <c r="E107" s="2" t="s">
        <v>348</v>
      </c>
      <c r="F107" s="1">
        <v>12</v>
      </c>
      <c r="G107" s="1">
        <v>7</v>
      </c>
      <c r="H107" s="1">
        <v>3.25</v>
      </c>
      <c r="I107" s="1">
        <v>4</v>
      </c>
      <c r="J107" s="40">
        <f>(F107*G107*H107)/1728</f>
        <v>0.1579861111111111</v>
      </c>
      <c r="K107" s="4">
        <f t="shared" si="53"/>
        <v>504</v>
      </c>
      <c r="L107" s="1">
        <v>6.5</v>
      </c>
      <c r="M107" s="1">
        <v>14</v>
      </c>
      <c r="N107" s="1">
        <v>21</v>
      </c>
      <c r="O107" s="35">
        <f>(L107*M107*N107)/1728</f>
        <v>1.1059027777777777</v>
      </c>
      <c r="P107" s="1">
        <f>+C107*I107</f>
        <v>48</v>
      </c>
      <c r="Q107" s="1">
        <f t="shared" si="54"/>
        <v>42</v>
      </c>
      <c r="R107" s="1">
        <v>43</v>
      </c>
      <c r="S107" s="1">
        <v>40</v>
      </c>
      <c r="T107" s="1">
        <v>48</v>
      </c>
      <c r="U107" s="35">
        <f>(R107*S107*T107)/1728</f>
        <v>47.777777777777779</v>
      </c>
      <c r="V107" s="45">
        <f>K107*I107+60</f>
        <v>2076</v>
      </c>
      <c r="W107" s="1">
        <v>6</v>
      </c>
      <c r="X107" s="1">
        <v>7</v>
      </c>
    </row>
    <row r="108" spans="1:24" x14ac:dyDescent="0.2">
      <c r="A108" s="6" t="s">
        <v>349</v>
      </c>
      <c r="B108" s="1" t="s">
        <v>350</v>
      </c>
      <c r="C108" s="1">
        <v>6</v>
      </c>
      <c r="D108" s="2" t="s">
        <v>351</v>
      </c>
      <c r="E108" s="2" t="s">
        <v>352</v>
      </c>
      <c r="F108" s="1">
        <v>12</v>
      </c>
      <c r="G108" s="1">
        <v>7</v>
      </c>
      <c r="H108" s="1">
        <v>3.25</v>
      </c>
      <c r="I108" s="1">
        <v>6</v>
      </c>
      <c r="J108" s="40">
        <f>(F108*G108*H108)/1728</f>
        <v>0.1579861111111111</v>
      </c>
      <c r="K108" s="4">
        <f t="shared" si="53"/>
        <v>360</v>
      </c>
      <c r="L108" s="1">
        <v>6.5</v>
      </c>
      <c r="M108" s="1">
        <v>14</v>
      </c>
      <c r="N108" s="1">
        <v>12</v>
      </c>
      <c r="O108" s="35">
        <f>(L108*M108*N108)/1728</f>
        <v>0.63194444444444442</v>
      </c>
      <c r="P108" s="1">
        <f>+C108*I108</f>
        <v>36</v>
      </c>
      <c r="Q108" s="1">
        <f t="shared" si="54"/>
        <v>60</v>
      </c>
      <c r="R108" s="1">
        <v>30</v>
      </c>
      <c r="S108" s="1">
        <v>40</v>
      </c>
      <c r="T108" s="1">
        <v>48</v>
      </c>
      <c r="U108" s="35">
        <f>(R108*S108*T108)/1728</f>
        <v>33.333333333333336</v>
      </c>
      <c r="V108" s="45">
        <f>K108*I108+60</f>
        <v>2220</v>
      </c>
      <c r="W108" s="1">
        <v>12</v>
      </c>
      <c r="X108" s="1">
        <v>5</v>
      </c>
    </row>
    <row r="109" spans="1:24" x14ac:dyDescent="0.2">
      <c r="A109" s="14"/>
      <c r="B109" s="15"/>
      <c r="C109" s="15"/>
      <c r="D109" s="16"/>
      <c r="E109" s="16"/>
      <c r="F109" s="15"/>
      <c r="G109" s="15"/>
      <c r="H109" s="15"/>
      <c r="I109" s="15"/>
      <c r="J109" s="42"/>
      <c r="K109" s="17"/>
      <c r="L109" s="15"/>
      <c r="M109" s="15"/>
      <c r="N109" s="15"/>
      <c r="O109" s="15"/>
      <c r="P109" s="15"/>
      <c r="Q109" s="15"/>
      <c r="R109" s="15"/>
      <c r="S109" s="15"/>
      <c r="T109" s="15"/>
      <c r="U109" s="18"/>
      <c r="V109" s="39"/>
      <c r="W109" s="15"/>
      <c r="X109" s="15"/>
    </row>
    <row r="110" spans="1:24" ht="15" x14ac:dyDescent="0.25">
      <c r="A110" s="21" t="s">
        <v>353</v>
      </c>
      <c r="B110" s="15"/>
      <c r="C110" s="15"/>
      <c r="D110" s="16"/>
      <c r="E110" s="16"/>
      <c r="F110" s="15"/>
      <c r="G110" s="15"/>
      <c r="H110" s="15"/>
      <c r="I110" s="15"/>
      <c r="J110" s="42"/>
      <c r="K110" s="17"/>
      <c r="L110" s="15"/>
      <c r="M110" s="15"/>
      <c r="N110" s="15"/>
      <c r="O110" s="18"/>
      <c r="P110" s="15"/>
      <c r="Q110" s="15"/>
      <c r="R110" s="15"/>
      <c r="S110" s="15"/>
      <c r="T110" s="15"/>
      <c r="U110" s="18"/>
      <c r="V110" s="39"/>
      <c r="W110" s="15"/>
      <c r="X110" s="15"/>
    </row>
    <row r="111" spans="1:24" x14ac:dyDescent="0.2">
      <c r="A111" s="14" t="s">
        <v>354</v>
      </c>
      <c r="B111" s="15" t="s">
        <v>355</v>
      </c>
      <c r="C111" s="15">
        <v>48</v>
      </c>
      <c r="D111" s="16" t="s">
        <v>356</v>
      </c>
      <c r="E111" s="16" t="s">
        <v>25</v>
      </c>
      <c r="F111" s="15">
        <v>32</v>
      </c>
      <c r="G111" s="15">
        <v>18</v>
      </c>
      <c r="H111" s="15">
        <v>6</v>
      </c>
      <c r="I111" s="15">
        <v>50</v>
      </c>
      <c r="J111" s="42">
        <f t="shared" ref="J111:J116" si="55">(F111*G111*H111)/1728</f>
        <v>2</v>
      </c>
      <c r="K111" s="15">
        <v>48</v>
      </c>
      <c r="L111" s="15" t="s">
        <v>25</v>
      </c>
      <c r="M111" s="15" t="s">
        <v>25</v>
      </c>
      <c r="N111" s="15" t="s">
        <v>25</v>
      </c>
      <c r="O111" s="15" t="s">
        <v>25</v>
      </c>
      <c r="P111" s="15" t="s">
        <v>25</v>
      </c>
      <c r="Q111" s="15" t="s">
        <v>25</v>
      </c>
      <c r="R111" s="15">
        <v>65</v>
      </c>
      <c r="S111" s="15">
        <v>40</v>
      </c>
      <c r="T111" s="15">
        <v>48</v>
      </c>
      <c r="U111" s="18">
        <f>(R111*S111*T111)/1728</f>
        <v>72.222222222222229</v>
      </c>
      <c r="V111" s="39">
        <f>K111*I111+60</f>
        <v>2460</v>
      </c>
      <c r="W111" s="15">
        <v>4</v>
      </c>
      <c r="X111" s="15">
        <v>12</v>
      </c>
    </row>
    <row r="112" spans="1:24" x14ac:dyDescent="0.2">
      <c r="A112" s="14" t="s">
        <v>357</v>
      </c>
      <c r="B112" s="15" t="s">
        <v>358</v>
      </c>
      <c r="C112" s="15">
        <v>75</v>
      </c>
      <c r="D112" s="16" t="s">
        <v>359</v>
      </c>
      <c r="E112" s="16" t="s">
        <v>25</v>
      </c>
      <c r="F112" s="15">
        <v>25</v>
      </c>
      <c r="G112" s="15">
        <v>17</v>
      </c>
      <c r="H112" s="15">
        <v>3</v>
      </c>
      <c r="I112" s="15">
        <v>25</v>
      </c>
      <c r="J112" s="42">
        <f t="shared" si="55"/>
        <v>0.73784722222222221</v>
      </c>
      <c r="K112" s="15">
        <v>75</v>
      </c>
      <c r="L112" s="15" t="s">
        <v>25</v>
      </c>
      <c r="M112" s="15" t="s">
        <v>25</v>
      </c>
      <c r="N112" s="15" t="s">
        <v>25</v>
      </c>
      <c r="O112" s="15" t="s">
        <v>25</v>
      </c>
      <c r="P112" s="15" t="s">
        <v>25</v>
      </c>
      <c r="Q112" s="15" t="s">
        <v>25</v>
      </c>
      <c r="R112" s="15">
        <v>65</v>
      </c>
      <c r="S112" s="15">
        <v>40</v>
      </c>
      <c r="T112" s="15">
        <v>48</v>
      </c>
      <c r="U112" s="18">
        <f>(R112*S112*T112)/1728</f>
        <v>72.222222222222229</v>
      </c>
      <c r="V112" s="39">
        <f t="shared" ref="V112:V133" si="56">K112*I112+60</f>
        <v>1935</v>
      </c>
      <c r="W112" s="15">
        <v>5</v>
      </c>
      <c r="X112" s="15">
        <v>15</v>
      </c>
    </row>
    <row r="113" spans="1:25" x14ac:dyDescent="0.2">
      <c r="A113" s="14" t="s">
        <v>360</v>
      </c>
      <c r="B113" s="15" t="s">
        <v>361</v>
      </c>
      <c r="C113" s="15">
        <v>120</v>
      </c>
      <c r="D113" s="16" t="s">
        <v>362</v>
      </c>
      <c r="E113" s="16" t="s">
        <v>25</v>
      </c>
      <c r="F113" s="15">
        <v>24</v>
      </c>
      <c r="G113" s="15">
        <v>13</v>
      </c>
      <c r="H113" s="15">
        <v>2</v>
      </c>
      <c r="I113" s="15">
        <v>16</v>
      </c>
      <c r="J113" s="42">
        <f t="shared" si="55"/>
        <v>0.3611111111111111</v>
      </c>
      <c r="K113" s="15">
        <v>120</v>
      </c>
      <c r="L113" s="15" t="s">
        <v>25</v>
      </c>
      <c r="M113" s="15" t="s">
        <v>25</v>
      </c>
      <c r="N113" s="15" t="s">
        <v>25</v>
      </c>
      <c r="O113" s="15" t="s">
        <v>25</v>
      </c>
      <c r="P113" s="15" t="s">
        <v>25</v>
      </c>
      <c r="Q113" s="15" t="s">
        <v>25</v>
      </c>
      <c r="R113" s="15">
        <v>75</v>
      </c>
      <c r="S113" s="15">
        <v>40</v>
      </c>
      <c r="T113" s="15">
        <v>48</v>
      </c>
      <c r="U113" s="18">
        <f>(R113*S113*T113)/1728</f>
        <v>83.333333333333329</v>
      </c>
      <c r="V113" s="39">
        <f t="shared" si="56"/>
        <v>1980</v>
      </c>
      <c r="W113" s="15">
        <v>7</v>
      </c>
      <c r="X113" s="15" t="s">
        <v>363</v>
      </c>
    </row>
    <row r="114" spans="1:25" x14ac:dyDescent="0.2">
      <c r="A114" s="6" t="s">
        <v>364</v>
      </c>
      <c r="B114" s="1" t="s">
        <v>365</v>
      </c>
      <c r="C114" s="1">
        <v>120</v>
      </c>
      <c r="D114" s="2" t="s">
        <v>366</v>
      </c>
      <c r="E114" s="2" t="s">
        <v>367</v>
      </c>
      <c r="F114" s="1">
        <v>16</v>
      </c>
      <c r="G114" s="1">
        <v>13</v>
      </c>
      <c r="H114" s="1">
        <v>4</v>
      </c>
      <c r="I114" s="1">
        <v>8.3000000000000007</v>
      </c>
      <c r="J114" s="40">
        <f t="shared" si="55"/>
        <v>0.48148148148148145</v>
      </c>
      <c r="K114" s="1">
        <v>120</v>
      </c>
      <c r="L114" s="1" t="s">
        <v>25</v>
      </c>
      <c r="M114" s="1" t="s">
        <v>25</v>
      </c>
      <c r="N114" s="1" t="s">
        <v>25</v>
      </c>
      <c r="O114" s="1" t="s">
        <v>25</v>
      </c>
      <c r="P114" s="1" t="s">
        <v>25</v>
      </c>
      <c r="Q114" s="1" t="s">
        <v>25</v>
      </c>
      <c r="R114" s="1">
        <v>48</v>
      </c>
      <c r="S114" s="1">
        <v>40</v>
      </c>
      <c r="T114" s="1">
        <v>48</v>
      </c>
      <c r="U114" s="35">
        <f>(R115*S115*T115)/1728</f>
        <v>66.666666666666671</v>
      </c>
      <c r="V114" s="39">
        <f t="shared" si="56"/>
        <v>1056</v>
      </c>
    </row>
    <row r="115" spans="1:25" x14ac:dyDescent="0.2">
      <c r="A115" s="14" t="s">
        <v>368</v>
      </c>
      <c r="B115" s="15" t="s">
        <v>369</v>
      </c>
      <c r="C115" s="15">
        <v>6</v>
      </c>
      <c r="D115" s="16" t="s">
        <v>366</v>
      </c>
      <c r="E115" s="16" t="s">
        <v>370</v>
      </c>
      <c r="F115" s="15">
        <v>16</v>
      </c>
      <c r="G115" s="15">
        <v>13</v>
      </c>
      <c r="H115" s="15">
        <v>4</v>
      </c>
      <c r="I115" s="15">
        <v>8.3000000000000007</v>
      </c>
      <c r="J115" s="42">
        <f t="shared" si="55"/>
        <v>0.48148148148148145</v>
      </c>
      <c r="K115" s="15">
        <v>216</v>
      </c>
      <c r="L115" s="15">
        <v>8.75</v>
      </c>
      <c r="M115" s="15">
        <v>11</v>
      </c>
      <c r="N115" s="15">
        <v>25.25</v>
      </c>
      <c r="O115" s="18">
        <f t="shared" ref="O115:O124" si="57">(L115*M115*N115)/1728</f>
        <v>1.4064308449074074</v>
      </c>
      <c r="P115" s="17">
        <f>+C115*I115</f>
        <v>49.800000000000004</v>
      </c>
      <c r="Q115" s="15">
        <f>W115*X115</f>
        <v>36</v>
      </c>
      <c r="R115" s="15">
        <v>60</v>
      </c>
      <c r="S115" s="15">
        <v>40</v>
      </c>
      <c r="T115" s="15">
        <v>48</v>
      </c>
      <c r="U115" s="18">
        <f>(R116*S116*T116)/1728</f>
        <v>66.666666666666671</v>
      </c>
      <c r="V115" s="39">
        <f t="shared" si="56"/>
        <v>1852.8000000000002</v>
      </c>
      <c r="W115" s="15">
        <v>6</v>
      </c>
      <c r="X115" s="15">
        <v>6</v>
      </c>
    </row>
    <row r="116" spans="1:25" x14ac:dyDescent="0.2">
      <c r="A116" s="14" t="s">
        <v>371</v>
      </c>
      <c r="B116" s="15" t="s">
        <v>372</v>
      </c>
      <c r="C116" s="15">
        <v>12</v>
      </c>
      <c r="D116" s="16" t="s">
        <v>373</v>
      </c>
      <c r="E116" s="16" t="s">
        <v>374</v>
      </c>
      <c r="F116" s="15">
        <v>13</v>
      </c>
      <c r="G116" s="15">
        <v>10</v>
      </c>
      <c r="H116" s="15">
        <v>3</v>
      </c>
      <c r="I116" s="15">
        <v>3.5</v>
      </c>
      <c r="J116" s="42">
        <f t="shared" si="55"/>
        <v>0.22569444444444445</v>
      </c>
      <c r="K116" s="15">
        <v>432</v>
      </c>
      <c r="L116" s="15">
        <v>8.5</v>
      </c>
      <c r="M116" s="15">
        <v>13</v>
      </c>
      <c r="N116" s="15">
        <v>23</v>
      </c>
      <c r="O116" s="18">
        <f t="shared" si="57"/>
        <v>1.470775462962963</v>
      </c>
      <c r="P116" s="17">
        <f>+C116*I116</f>
        <v>42</v>
      </c>
      <c r="Q116" s="15">
        <f>W116*X116</f>
        <v>36</v>
      </c>
      <c r="R116" s="15">
        <v>60</v>
      </c>
      <c r="S116" s="15">
        <v>40</v>
      </c>
      <c r="T116" s="15">
        <v>48</v>
      </c>
      <c r="U116" s="18">
        <f t="shared" ref="U116:U124" si="58">(R116*S116*T116)/1728</f>
        <v>66.666666666666671</v>
      </c>
      <c r="V116" s="39">
        <f t="shared" si="56"/>
        <v>1572</v>
      </c>
      <c r="W116" s="15">
        <v>6</v>
      </c>
      <c r="X116" s="15">
        <v>6</v>
      </c>
    </row>
    <row r="117" spans="1:25" x14ac:dyDescent="0.2">
      <c r="A117" s="14" t="s">
        <v>375</v>
      </c>
      <c r="B117" s="15" t="s">
        <v>376</v>
      </c>
      <c r="C117" s="15">
        <v>12</v>
      </c>
      <c r="D117" s="16" t="s">
        <v>377</v>
      </c>
      <c r="E117" s="16" t="s">
        <v>378</v>
      </c>
      <c r="F117" s="15">
        <v>13</v>
      </c>
      <c r="G117" s="15">
        <v>10</v>
      </c>
      <c r="H117" s="15">
        <v>3</v>
      </c>
      <c r="I117" s="15">
        <v>3</v>
      </c>
      <c r="J117" s="42">
        <f t="shared" ref="J117:J127" si="59">(F117*G117*H117)/1728</f>
        <v>0.22569444444444445</v>
      </c>
      <c r="K117" s="15">
        <v>432</v>
      </c>
      <c r="L117" s="15">
        <v>8.5</v>
      </c>
      <c r="M117" s="15">
        <v>13</v>
      </c>
      <c r="N117" s="15">
        <v>23</v>
      </c>
      <c r="O117" s="18">
        <f t="shared" si="57"/>
        <v>1.470775462962963</v>
      </c>
      <c r="P117" s="17">
        <f t="shared" ref="P117:P124" si="60">+C117*I117</f>
        <v>36</v>
      </c>
      <c r="Q117" s="1">
        <f t="shared" ref="Q117:Q120" si="61">W117*X117</f>
        <v>36</v>
      </c>
      <c r="R117" s="15">
        <v>60</v>
      </c>
      <c r="S117" s="15">
        <v>40</v>
      </c>
      <c r="T117" s="15">
        <v>48</v>
      </c>
      <c r="U117" s="18">
        <f t="shared" si="58"/>
        <v>66.666666666666671</v>
      </c>
      <c r="V117" s="39">
        <f t="shared" si="56"/>
        <v>1356</v>
      </c>
      <c r="W117" s="15">
        <v>6</v>
      </c>
      <c r="X117" s="15">
        <v>6</v>
      </c>
    </row>
    <row r="118" spans="1:25" x14ac:dyDescent="0.2">
      <c r="A118" s="6" t="s">
        <v>379</v>
      </c>
      <c r="B118" s="1" t="s">
        <v>380</v>
      </c>
      <c r="C118" s="1">
        <v>6</v>
      </c>
      <c r="D118" s="2" t="s">
        <v>381</v>
      </c>
      <c r="E118" s="2" t="s">
        <v>382</v>
      </c>
      <c r="F118" s="1">
        <v>15</v>
      </c>
      <c r="G118" s="1">
        <v>10</v>
      </c>
      <c r="H118" s="1">
        <v>5</v>
      </c>
      <c r="I118" s="1">
        <v>6.8</v>
      </c>
      <c r="J118" s="40">
        <f t="shared" si="59"/>
        <v>0.43402777777777779</v>
      </c>
      <c r="K118" s="1">
        <v>216</v>
      </c>
      <c r="L118" s="15">
        <v>9</v>
      </c>
      <c r="M118" s="15">
        <v>12</v>
      </c>
      <c r="N118" s="15">
        <v>25</v>
      </c>
      <c r="O118" s="35">
        <f t="shared" si="57"/>
        <v>1.5625</v>
      </c>
      <c r="P118" s="4">
        <v>41</v>
      </c>
      <c r="Q118" s="1">
        <f t="shared" si="61"/>
        <v>36</v>
      </c>
      <c r="R118" s="1">
        <v>60</v>
      </c>
      <c r="S118" s="15">
        <v>40</v>
      </c>
      <c r="T118" s="15">
        <v>48</v>
      </c>
      <c r="U118" s="35">
        <f t="shared" si="58"/>
        <v>66.666666666666671</v>
      </c>
      <c r="V118" s="39">
        <f t="shared" si="56"/>
        <v>1528.8</v>
      </c>
      <c r="W118" s="15">
        <v>6</v>
      </c>
      <c r="X118" s="15">
        <v>6</v>
      </c>
    </row>
    <row r="119" spans="1:25" x14ac:dyDescent="0.2">
      <c r="A119" s="6" t="s">
        <v>383</v>
      </c>
      <c r="B119" s="1" t="s">
        <v>384</v>
      </c>
      <c r="C119" s="1">
        <v>12</v>
      </c>
      <c r="D119" s="2" t="s">
        <v>385</v>
      </c>
      <c r="E119" s="2" t="s">
        <v>386</v>
      </c>
      <c r="F119" s="1">
        <v>13</v>
      </c>
      <c r="G119" s="1">
        <v>10</v>
      </c>
      <c r="H119" s="1">
        <v>3</v>
      </c>
      <c r="I119" s="1">
        <v>2.8</v>
      </c>
      <c r="J119" s="40">
        <f t="shared" si="59"/>
        <v>0.22569444444444445</v>
      </c>
      <c r="K119" s="1">
        <v>432</v>
      </c>
      <c r="L119" s="15">
        <v>8.5</v>
      </c>
      <c r="M119" s="15">
        <v>13</v>
      </c>
      <c r="N119" s="15">
        <v>23</v>
      </c>
      <c r="O119" s="35">
        <f t="shared" si="57"/>
        <v>1.470775462962963</v>
      </c>
      <c r="P119" s="4">
        <f t="shared" si="60"/>
        <v>33.599999999999994</v>
      </c>
      <c r="Q119" s="1">
        <f t="shared" si="61"/>
        <v>36</v>
      </c>
      <c r="R119" s="1">
        <v>75</v>
      </c>
      <c r="S119" s="15">
        <v>40</v>
      </c>
      <c r="T119" s="15">
        <v>48</v>
      </c>
      <c r="U119" s="35">
        <f t="shared" si="58"/>
        <v>83.333333333333329</v>
      </c>
      <c r="V119" s="39">
        <f t="shared" si="56"/>
        <v>1269.5999999999999</v>
      </c>
      <c r="W119" s="15">
        <v>6</v>
      </c>
      <c r="X119" s="15">
        <v>6</v>
      </c>
    </row>
    <row r="120" spans="1:25" x14ac:dyDescent="0.2">
      <c r="A120" s="6" t="s">
        <v>387</v>
      </c>
      <c r="B120" s="1" t="s">
        <v>388</v>
      </c>
      <c r="C120" s="1">
        <v>12</v>
      </c>
      <c r="D120" s="2" t="s">
        <v>389</v>
      </c>
      <c r="E120" s="2" t="s">
        <v>390</v>
      </c>
      <c r="F120" s="1">
        <v>13</v>
      </c>
      <c r="G120" s="1">
        <v>10</v>
      </c>
      <c r="H120" s="1">
        <v>3</v>
      </c>
      <c r="I120" s="1">
        <v>2.7</v>
      </c>
      <c r="J120" s="40">
        <f>(F120*G120*H120)/1728</f>
        <v>0.22569444444444445</v>
      </c>
      <c r="K120" s="1">
        <v>432</v>
      </c>
      <c r="L120" s="15">
        <v>8.5</v>
      </c>
      <c r="M120" s="15">
        <v>13</v>
      </c>
      <c r="N120" s="15">
        <v>23</v>
      </c>
      <c r="O120" s="35">
        <f>(L120*M120*N120)/1728</f>
        <v>1.470775462962963</v>
      </c>
      <c r="P120" s="4">
        <v>40</v>
      </c>
      <c r="Q120" s="1">
        <f t="shared" si="61"/>
        <v>36</v>
      </c>
      <c r="R120" s="1">
        <v>75</v>
      </c>
      <c r="S120" s="15">
        <v>40</v>
      </c>
      <c r="T120" s="15">
        <v>48</v>
      </c>
      <c r="U120" s="35">
        <f>(R120*S120*T120)/1728</f>
        <v>83.333333333333329</v>
      </c>
      <c r="V120" s="39">
        <f t="shared" si="56"/>
        <v>1226.4000000000001</v>
      </c>
      <c r="W120" s="1">
        <v>6</v>
      </c>
      <c r="X120" s="1">
        <v>6</v>
      </c>
    </row>
    <row r="121" spans="1:25" s="50" customFormat="1" ht="15" x14ac:dyDescent="0.25">
      <c r="A121" s="14" t="s">
        <v>391</v>
      </c>
      <c r="B121" s="15" t="s">
        <v>392</v>
      </c>
      <c r="C121" s="15">
        <v>1</v>
      </c>
      <c r="D121" s="16" t="s">
        <v>393</v>
      </c>
      <c r="E121" s="16" t="s">
        <v>25</v>
      </c>
      <c r="F121" s="15">
        <v>24</v>
      </c>
      <c r="G121" s="15">
        <v>13</v>
      </c>
      <c r="H121" s="15">
        <v>2</v>
      </c>
      <c r="I121" s="15">
        <v>8</v>
      </c>
      <c r="J121" s="42">
        <f>(F121*G121*H121)/1728</f>
        <v>0.3611111111111111</v>
      </c>
      <c r="K121" s="15">
        <v>120</v>
      </c>
      <c r="L121" s="15" t="s">
        <v>25</v>
      </c>
      <c r="M121" s="15" t="s">
        <v>25</v>
      </c>
      <c r="N121" s="15" t="s">
        <v>25</v>
      </c>
      <c r="O121" s="15" t="s">
        <v>25</v>
      </c>
      <c r="P121" s="15" t="s">
        <v>25</v>
      </c>
      <c r="Q121" s="15" t="s">
        <v>25</v>
      </c>
      <c r="R121" s="15">
        <v>75</v>
      </c>
      <c r="S121" s="15">
        <v>40</v>
      </c>
      <c r="T121" s="15">
        <v>48</v>
      </c>
      <c r="U121" s="18">
        <f>(R121*S121*T121)/1728</f>
        <v>83.333333333333329</v>
      </c>
      <c r="V121" s="39">
        <f t="shared" si="56"/>
        <v>1020</v>
      </c>
      <c r="W121" s="15">
        <v>7</v>
      </c>
      <c r="X121" s="15" t="s">
        <v>363</v>
      </c>
    </row>
    <row r="122" spans="1:25" x14ac:dyDescent="0.2">
      <c r="A122" s="14" t="s">
        <v>394</v>
      </c>
      <c r="B122" s="15" t="s">
        <v>395</v>
      </c>
      <c r="C122" s="15">
        <v>6</v>
      </c>
      <c r="D122" s="16" t="s">
        <v>396</v>
      </c>
      <c r="E122" s="16" t="s">
        <v>397</v>
      </c>
      <c r="F122" s="15">
        <v>16</v>
      </c>
      <c r="G122" s="15">
        <v>13</v>
      </c>
      <c r="H122" s="15">
        <v>4</v>
      </c>
      <c r="I122" s="15">
        <v>3</v>
      </c>
      <c r="J122" s="42">
        <f t="shared" si="59"/>
        <v>0.48148148148148145</v>
      </c>
      <c r="K122" s="15">
        <v>216</v>
      </c>
      <c r="L122" s="15">
        <v>8.75</v>
      </c>
      <c r="M122" s="15">
        <v>11</v>
      </c>
      <c r="N122" s="15">
        <v>25.25</v>
      </c>
      <c r="O122" s="18">
        <f t="shared" si="57"/>
        <v>1.4064308449074074</v>
      </c>
      <c r="P122" s="17">
        <f t="shared" si="60"/>
        <v>18</v>
      </c>
      <c r="Q122" s="15">
        <v>36</v>
      </c>
      <c r="R122" s="15">
        <v>60</v>
      </c>
      <c r="S122" s="15">
        <v>40</v>
      </c>
      <c r="T122" s="15">
        <v>48</v>
      </c>
      <c r="U122" s="18">
        <f t="shared" si="58"/>
        <v>66.666666666666671</v>
      </c>
      <c r="V122" s="39">
        <f t="shared" si="56"/>
        <v>708</v>
      </c>
      <c r="W122" s="15">
        <v>6</v>
      </c>
      <c r="X122" s="15">
        <v>6</v>
      </c>
    </row>
    <row r="123" spans="1:25" x14ac:dyDescent="0.2">
      <c r="A123" s="14" t="s">
        <v>398</v>
      </c>
      <c r="B123" s="15" t="s">
        <v>399</v>
      </c>
      <c r="C123" s="15">
        <v>6</v>
      </c>
      <c r="D123" s="16" t="s">
        <v>400</v>
      </c>
      <c r="E123" s="16" t="s">
        <v>401</v>
      </c>
      <c r="F123" s="15">
        <v>16</v>
      </c>
      <c r="G123" s="15">
        <v>13</v>
      </c>
      <c r="H123" s="15">
        <v>4</v>
      </c>
      <c r="I123" s="15">
        <v>2.2000000000000002</v>
      </c>
      <c r="J123" s="42">
        <f t="shared" si="59"/>
        <v>0.48148148148148145</v>
      </c>
      <c r="K123" s="15">
        <v>216</v>
      </c>
      <c r="L123" s="15">
        <v>8.75</v>
      </c>
      <c r="M123" s="15">
        <v>11</v>
      </c>
      <c r="N123" s="15">
        <v>25.25</v>
      </c>
      <c r="O123" s="18">
        <f t="shared" si="57"/>
        <v>1.4064308449074074</v>
      </c>
      <c r="P123" s="17">
        <f t="shared" si="60"/>
        <v>13.200000000000001</v>
      </c>
      <c r="Q123" s="15">
        <v>36</v>
      </c>
      <c r="R123" s="15">
        <v>60</v>
      </c>
      <c r="S123" s="15">
        <v>40</v>
      </c>
      <c r="T123" s="15">
        <v>48</v>
      </c>
      <c r="U123" s="18">
        <f t="shared" si="58"/>
        <v>66.666666666666671</v>
      </c>
      <c r="V123" s="39">
        <f t="shared" si="56"/>
        <v>535.20000000000005</v>
      </c>
      <c r="W123" s="15">
        <v>6</v>
      </c>
      <c r="X123" s="15">
        <v>6</v>
      </c>
    </row>
    <row r="124" spans="1:25" ht="15" x14ac:dyDescent="0.25">
      <c r="A124" s="14" t="s">
        <v>402</v>
      </c>
      <c r="B124" s="15" t="s">
        <v>403</v>
      </c>
      <c r="C124" s="15">
        <v>6</v>
      </c>
      <c r="D124" s="16" t="s">
        <v>404</v>
      </c>
      <c r="E124" s="16" t="s">
        <v>405</v>
      </c>
      <c r="F124" s="15">
        <v>16</v>
      </c>
      <c r="G124" s="15">
        <v>13</v>
      </c>
      <c r="H124" s="15">
        <v>4</v>
      </c>
      <c r="I124" s="15">
        <v>2.4</v>
      </c>
      <c r="J124" s="42">
        <f t="shared" si="59"/>
        <v>0.48148148148148145</v>
      </c>
      <c r="K124" s="15">
        <v>216</v>
      </c>
      <c r="L124" s="15">
        <v>8.75</v>
      </c>
      <c r="M124" s="15">
        <v>11</v>
      </c>
      <c r="N124" s="15">
        <v>25.25</v>
      </c>
      <c r="O124" s="18">
        <f t="shared" si="57"/>
        <v>1.4064308449074074</v>
      </c>
      <c r="P124" s="17">
        <f t="shared" si="60"/>
        <v>14.399999999999999</v>
      </c>
      <c r="Q124" s="15">
        <v>36</v>
      </c>
      <c r="R124" s="15">
        <v>60</v>
      </c>
      <c r="S124" s="15">
        <v>40</v>
      </c>
      <c r="T124" s="15">
        <v>48</v>
      </c>
      <c r="U124" s="18">
        <f t="shared" si="58"/>
        <v>66.666666666666671</v>
      </c>
      <c r="V124" s="39">
        <f t="shared" si="56"/>
        <v>578.4</v>
      </c>
      <c r="W124" s="15">
        <v>6</v>
      </c>
      <c r="X124" s="15">
        <v>6</v>
      </c>
      <c r="Y124" s="50" t="s">
        <v>406</v>
      </c>
    </row>
    <row r="125" spans="1:25" x14ac:dyDescent="0.2">
      <c r="A125" s="49" t="s">
        <v>407</v>
      </c>
      <c r="B125" s="1" t="s">
        <v>408</v>
      </c>
      <c r="C125" s="1">
        <v>60</v>
      </c>
      <c r="D125" s="2" t="s">
        <v>409</v>
      </c>
      <c r="E125" s="2" t="s">
        <v>25</v>
      </c>
      <c r="F125" s="1">
        <v>32</v>
      </c>
      <c r="G125" s="1">
        <v>20</v>
      </c>
      <c r="H125" s="1">
        <v>3</v>
      </c>
      <c r="I125" s="1">
        <v>38</v>
      </c>
      <c r="J125" s="40">
        <f>(F125*G125*H125)/1728</f>
        <v>1.1111111111111112</v>
      </c>
      <c r="K125" s="1">
        <v>60</v>
      </c>
      <c r="L125" s="15" t="s">
        <v>25</v>
      </c>
      <c r="M125" s="15" t="s">
        <v>25</v>
      </c>
      <c r="N125" s="15" t="s">
        <v>25</v>
      </c>
      <c r="O125" s="15" t="s">
        <v>25</v>
      </c>
      <c r="P125" s="15" t="s">
        <v>25</v>
      </c>
      <c r="Q125" s="15" t="s">
        <v>25</v>
      </c>
      <c r="R125" s="1">
        <v>55</v>
      </c>
      <c r="S125" s="15">
        <v>40</v>
      </c>
      <c r="T125" s="15">
        <v>48</v>
      </c>
      <c r="U125" s="35">
        <f>(R125*S125*T125)/1728</f>
        <v>61.111111111111114</v>
      </c>
      <c r="V125" s="39">
        <f>K125*I125+60</f>
        <v>2340</v>
      </c>
      <c r="W125" s="1">
        <v>5</v>
      </c>
      <c r="X125" s="1">
        <v>12</v>
      </c>
    </row>
    <row r="126" spans="1:25" x14ac:dyDescent="0.2">
      <c r="A126" s="6" t="s">
        <v>410</v>
      </c>
      <c r="B126" s="1" t="s">
        <v>411</v>
      </c>
      <c r="C126" s="1">
        <v>75</v>
      </c>
      <c r="D126" s="2" t="s">
        <v>412</v>
      </c>
      <c r="E126" s="2" t="s">
        <v>25</v>
      </c>
      <c r="F126" s="15">
        <v>25</v>
      </c>
      <c r="G126" s="15">
        <v>17</v>
      </c>
      <c r="H126" s="15">
        <v>3</v>
      </c>
      <c r="I126" s="1">
        <v>24</v>
      </c>
      <c r="J126" s="42">
        <f>(F126*G126*H126)/1728</f>
        <v>0.73784722222222221</v>
      </c>
      <c r="K126" s="1">
        <v>75</v>
      </c>
      <c r="L126" s="15" t="s">
        <v>25</v>
      </c>
      <c r="M126" s="15" t="s">
        <v>25</v>
      </c>
      <c r="N126" s="15" t="s">
        <v>25</v>
      </c>
      <c r="O126" s="15" t="s">
        <v>25</v>
      </c>
      <c r="P126" s="15" t="s">
        <v>25</v>
      </c>
      <c r="Q126" s="15" t="s">
        <v>25</v>
      </c>
      <c r="R126" s="1">
        <v>65</v>
      </c>
      <c r="S126" s="15">
        <v>40</v>
      </c>
      <c r="T126" s="15">
        <v>48</v>
      </c>
      <c r="U126" s="35">
        <f t="shared" ref="U126:U133" si="62">(R126*S126*T126)/1728</f>
        <v>72.222222222222229</v>
      </c>
      <c r="V126" s="39">
        <f t="shared" si="56"/>
        <v>1860</v>
      </c>
      <c r="W126" s="1">
        <v>6</v>
      </c>
      <c r="X126" s="1">
        <v>13</v>
      </c>
    </row>
    <row r="127" spans="1:25" ht="15" x14ac:dyDescent="0.25">
      <c r="A127" s="14" t="s">
        <v>413</v>
      </c>
      <c r="B127" s="15" t="s">
        <v>414</v>
      </c>
      <c r="C127" s="15">
        <v>75</v>
      </c>
      <c r="D127" s="16" t="s">
        <v>415</v>
      </c>
      <c r="E127" s="16" t="s">
        <v>25</v>
      </c>
      <c r="F127" s="15">
        <v>25</v>
      </c>
      <c r="G127" s="15">
        <v>17</v>
      </c>
      <c r="H127" s="15">
        <v>3</v>
      </c>
      <c r="I127" s="15">
        <v>27</v>
      </c>
      <c r="J127" s="42">
        <f t="shared" si="59"/>
        <v>0.73784722222222221</v>
      </c>
      <c r="K127" s="15">
        <v>75</v>
      </c>
      <c r="L127" s="15" t="s">
        <v>25</v>
      </c>
      <c r="M127" s="15" t="s">
        <v>25</v>
      </c>
      <c r="N127" s="15" t="s">
        <v>25</v>
      </c>
      <c r="O127" s="15" t="s">
        <v>25</v>
      </c>
      <c r="P127" s="15" t="s">
        <v>25</v>
      </c>
      <c r="Q127" s="15" t="s">
        <v>25</v>
      </c>
      <c r="R127" s="15">
        <v>65</v>
      </c>
      <c r="S127" s="15">
        <v>40</v>
      </c>
      <c r="T127" s="15">
        <v>48</v>
      </c>
      <c r="U127" s="18">
        <f t="shared" si="62"/>
        <v>72.222222222222229</v>
      </c>
      <c r="V127" s="39">
        <f t="shared" si="56"/>
        <v>2085</v>
      </c>
      <c r="W127" s="15">
        <v>5</v>
      </c>
      <c r="X127" s="15">
        <v>15</v>
      </c>
      <c r="Y127" s="50"/>
    </row>
    <row r="128" spans="1:25" ht="15" x14ac:dyDescent="0.25">
      <c r="A128" s="14" t="s">
        <v>416</v>
      </c>
      <c r="B128" s="15" t="s">
        <v>417</v>
      </c>
      <c r="C128" s="15">
        <v>75</v>
      </c>
      <c r="D128" s="16" t="s">
        <v>418</v>
      </c>
      <c r="E128" s="16" t="s">
        <v>25</v>
      </c>
      <c r="F128" s="15">
        <v>25</v>
      </c>
      <c r="G128" s="15">
        <v>17</v>
      </c>
      <c r="H128" s="15">
        <v>3</v>
      </c>
      <c r="I128" s="15">
        <v>27</v>
      </c>
      <c r="J128" s="42">
        <f t="shared" ref="J128" si="63">(F128*G128*H128)/1728</f>
        <v>0.73784722222222221</v>
      </c>
      <c r="K128" s="15">
        <v>75</v>
      </c>
      <c r="L128" s="15" t="s">
        <v>25</v>
      </c>
      <c r="M128" s="15" t="s">
        <v>25</v>
      </c>
      <c r="N128" s="15" t="s">
        <v>25</v>
      </c>
      <c r="O128" s="15" t="s">
        <v>25</v>
      </c>
      <c r="P128" s="15" t="s">
        <v>25</v>
      </c>
      <c r="Q128" s="15" t="s">
        <v>25</v>
      </c>
      <c r="R128" s="15">
        <v>65</v>
      </c>
      <c r="S128" s="15">
        <v>40</v>
      </c>
      <c r="T128" s="15">
        <v>48</v>
      </c>
      <c r="U128" s="18">
        <f t="shared" si="62"/>
        <v>72.222222222222229</v>
      </c>
      <c r="V128" s="39">
        <f t="shared" si="56"/>
        <v>2085</v>
      </c>
      <c r="W128" s="15">
        <v>5</v>
      </c>
      <c r="X128" s="15">
        <v>15</v>
      </c>
      <c r="Y128" s="50"/>
    </row>
    <row r="129" spans="1:25" x14ac:dyDescent="0.2">
      <c r="A129" s="14" t="s">
        <v>419</v>
      </c>
      <c r="B129" s="15" t="s">
        <v>420</v>
      </c>
      <c r="C129" s="15">
        <v>12</v>
      </c>
      <c r="D129" s="16" t="s">
        <v>421</v>
      </c>
      <c r="E129" s="16" t="s">
        <v>422</v>
      </c>
      <c r="F129" s="15">
        <v>13</v>
      </c>
      <c r="G129" s="15">
        <v>10</v>
      </c>
      <c r="H129" s="15">
        <v>3</v>
      </c>
      <c r="I129" s="15">
        <v>5.0999999999999996</v>
      </c>
      <c r="J129" s="42">
        <f>(F129*G129*H129)/1728</f>
        <v>0.22569444444444445</v>
      </c>
      <c r="K129" s="15">
        <v>432</v>
      </c>
      <c r="L129" s="15">
        <v>8.5</v>
      </c>
      <c r="M129" s="15">
        <v>13</v>
      </c>
      <c r="N129" s="15">
        <v>23</v>
      </c>
      <c r="O129" s="18">
        <f>(L129*M129*N129)/1728</f>
        <v>1.470775462962963</v>
      </c>
      <c r="P129" s="17">
        <f>+C129*I129</f>
        <v>61.199999999999996</v>
      </c>
      <c r="Q129" s="15">
        <v>36</v>
      </c>
      <c r="R129" s="15">
        <v>60</v>
      </c>
      <c r="S129" s="15">
        <v>40</v>
      </c>
      <c r="T129" s="15">
        <v>48</v>
      </c>
      <c r="U129" s="18">
        <f t="shared" si="62"/>
        <v>66.666666666666671</v>
      </c>
      <c r="V129" s="39">
        <f t="shared" si="56"/>
        <v>2263.1999999999998</v>
      </c>
      <c r="W129" s="15">
        <v>6</v>
      </c>
      <c r="X129" s="15">
        <v>6</v>
      </c>
    </row>
    <row r="130" spans="1:25" x14ac:dyDescent="0.2">
      <c r="A130" s="14" t="s">
        <v>423</v>
      </c>
      <c r="B130" s="15" t="s">
        <v>424</v>
      </c>
      <c r="C130" s="15">
        <v>12</v>
      </c>
      <c r="D130" s="20" t="s">
        <v>425</v>
      </c>
      <c r="E130" s="16" t="s">
        <v>426</v>
      </c>
      <c r="F130" s="15">
        <v>13</v>
      </c>
      <c r="G130" s="15">
        <v>10</v>
      </c>
      <c r="H130" s="15">
        <v>3</v>
      </c>
      <c r="I130" s="15">
        <v>6.75</v>
      </c>
      <c r="J130" s="42">
        <f t="shared" ref="J130:J131" si="64">(F130*G130*H130)/1728</f>
        <v>0.22569444444444445</v>
      </c>
      <c r="K130" s="15">
        <f>Q130*C130</f>
        <v>288</v>
      </c>
      <c r="L130" s="15">
        <v>8.5</v>
      </c>
      <c r="M130" s="15">
        <v>13</v>
      </c>
      <c r="N130" s="15">
        <v>23</v>
      </c>
      <c r="O130" s="18">
        <f t="shared" ref="O130:O131" si="65">(L130*M130*N130)/1728</f>
        <v>1.470775462962963</v>
      </c>
      <c r="P130" s="17">
        <f t="shared" ref="P130:P131" si="66">+C130*I130</f>
        <v>81</v>
      </c>
      <c r="Q130" s="1">
        <v>24</v>
      </c>
      <c r="R130" s="15">
        <v>40</v>
      </c>
      <c r="S130" s="15">
        <v>40</v>
      </c>
      <c r="T130" s="15">
        <v>48</v>
      </c>
      <c r="U130" s="18">
        <f t="shared" si="62"/>
        <v>44.444444444444443</v>
      </c>
      <c r="V130" s="39">
        <f>K130*I130+60</f>
        <v>2004</v>
      </c>
      <c r="W130" s="15">
        <v>6</v>
      </c>
      <c r="X130" s="15">
        <v>6</v>
      </c>
    </row>
    <row r="131" spans="1:25" x14ac:dyDescent="0.2">
      <c r="A131" s="14" t="s">
        <v>427</v>
      </c>
      <c r="B131" s="15" t="s">
        <v>428</v>
      </c>
      <c r="C131" s="15">
        <v>12</v>
      </c>
      <c r="D131" s="20" t="s">
        <v>429</v>
      </c>
      <c r="E131" s="16" t="s">
        <v>430</v>
      </c>
      <c r="F131" s="15">
        <v>13</v>
      </c>
      <c r="G131" s="15">
        <v>10</v>
      </c>
      <c r="H131" s="15">
        <v>3</v>
      </c>
      <c r="I131" s="15">
        <v>3</v>
      </c>
      <c r="J131" s="42">
        <f t="shared" si="64"/>
        <v>0.22569444444444445</v>
      </c>
      <c r="K131" s="15">
        <v>432</v>
      </c>
      <c r="L131" s="15">
        <v>8.5</v>
      </c>
      <c r="M131" s="15">
        <v>13</v>
      </c>
      <c r="N131" s="15">
        <v>23</v>
      </c>
      <c r="O131" s="18">
        <f t="shared" si="65"/>
        <v>1.470775462962963</v>
      </c>
      <c r="P131" s="17">
        <f t="shared" si="66"/>
        <v>36</v>
      </c>
      <c r="Q131" s="1">
        <f t="shared" ref="Q131" si="67">W131*X131</f>
        <v>36</v>
      </c>
      <c r="R131" s="15">
        <v>60</v>
      </c>
      <c r="S131" s="15">
        <v>40</v>
      </c>
      <c r="T131" s="15">
        <v>48</v>
      </c>
      <c r="U131" s="18">
        <f t="shared" si="62"/>
        <v>66.666666666666671</v>
      </c>
      <c r="V131" s="39">
        <f t="shared" ref="V131" si="68">K131*I131+60</f>
        <v>1356</v>
      </c>
      <c r="W131" s="15">
        <v>6</v>
      </c>
      <c r="X131" s="15">
        <v>6</v>
      </c>
    </row>
    <row r="132" spans="1:25" x14ac:dyDescent="0.2">
      <c r="A132" s="6" t="s">
        <v>431</v>
      </c>
      <c r="B132" s="1" t="s">
        <v>432</v>
      </c>
      <c r="C132" s="1">
        <v>65</v>
      </c>
      <c r="D132" s="2" t="s">
        <v>433</v>
      </c>
      <c r="E132" s="2" t="s">
        <v>25</v>
      </c>
      <c r="F132" s="15">
        <v>25</v>
      </c>
      <c r="G132" s="15">
        <v>17</v>
      </c>
      <c r="H132" s="15">
        <v>3</v>
      </c>
      <c r="I132" s="1">
        <v>29</v>
      </c>
      <c r="J132" s="42">
        <f>(F132*G132*H132)/1728</f>
        <v>0.73784722222222221</v>
      </c>
      <c r="K132" s="1">
        <v>65</v>
      </c>
      <c r="L132" s="15" t="s">
        <v>25</v>
      </c>
      <c r="M132" s="15" t="s">
        <v>25</v>
      </c>
      <c r="N132" s="15" t="s">
        <v>25</v>
      </c>
      <c r="O132" s="15" t="s">
        <v>25</v>
      </c>
      <c r="P132" s="15" t="s">
        <v>25</v>
      </c>
      <c r="Q132" s="15" t="s">
        <v>25</v>
      </c>
      <c r="R132" s="1">
        <v>60</v>
      </c>
      <c r="S132" s="15">
        <v>40</v>
      </c>
      <c r="T132" s="15">
        <v>48</v>
      </c>
      <c r="U132" s="35">
        <f t="shared" si="62"/>
        <v>66.666666666666671</v>
      </c>
      <c r="V132" s="39">
        <f t="shared" si="56"/>
        <v>1945</v>
      </c>
      <c r="W132" s="1">
        <v>5</v>
      </c>
      <c r="X132" s="1">
        <v>13</v>
      </c>
    </row>
    <row r="133" spans="1:25" x14ac:dyDescent="0.2">
      <c r="A133" s="6" t="s">
        <v>434</v>
      </c>
      <c r="B133" s="1" t="s">
        <v>435</v>
      </c>
      <c r="C133" s="1">
        <v>75</v>
      </c>
      <c r="D133" s="2" t="s">
        <v>436</v>
      </c>
      <c r="E133" s="2" t="s">
        <v>25</v>
      </c>
      <c r="F133" s="1">
        <v>25</v>
      </c>
      <c r="G133" s="1">
        <v>18</v>
      </c>
      <c r="H133" s="1">
        <v>3</v>
      </c>
      <c r="I133" s="1">
        <v>25</v>
      </c>
      <c r="J133" s="42">
        <f>(F133*G133*H133)/1728</f>
        <v>0.78125</v>
      </c>
      <c r="K133" s="1">
        <v>75</v>
      </c>
      <c r="L133" s="15" t="s">
        <v>25</v>
      </c>
      <c r="M133" s="15" t="s">
        <v>25</v>
      </c>
      <c r="N133" s="15" t="s">
        <v>25</v>
      </c>
      <c r="O133" s="15" t="s">
        <v>25</v>
      </c>
      <c r="P133" s="15" t="s">
        <v>25</v>
      </c>
      <c r="Q133" s="15" t="s">
        <v>25</v>
      </c>
      <c r="R133" s="1">
        <v>55</v>
      </c>
      <c r="S133" s="15">
        <v>40</v>
      </c>
      <c r="T133" s="15">
        <v>48</v>
      </c>
      <c r="U133" s="35">
        <f t="shared" si="62"/>
        <v>61.111111111111114</v>
      </c>
      <c r="V133" s="39">
        <f t="shared" si="56"/>
        <v>1935</v>
      </c>
      <c r="W133" s="1">
        <v>5</v>
      </c>
      <c r="X133" s="1">
        <v>15.4</v>
      </c>
    </row>
    <row r="134" spans="1:25" x14ac:dyDescent="0.2">
      <c r="A134" s="6" t="s">
        <v>437</v>
      </c>
      <c r="B134" s="1" t="s">
        <v>438</v>
      </c>
      <c r="C134" s="1">
        <v>75</v>
      </c>
      <c r="D134" s="51" t="s">
        <v>439</v>
      </c>
      <c r="E134" s="2" t="s">
        <v>25</v>
      </c>
      <c r="F134" s="1">
        <v>25</v>
      </c>
      <c r="G134" s="1">
        <v>18</v>
      </c>
      <c r="H134" s="1">
        <v>3</v>
      </c>
      <c r="I134" s="1">
        <v>25</v>
      </c>
      <c r="J134" s="42">
        <f>(F134*G134*H134)/1728</f>
        <v>0.78125</v>
      </c>
      <c r="K134" s="1">
        <v>76</v>
      </c>
      <c r="L134" s="15" t="s">
        <v>25</v>
      </c>
      <c r="M134" s="15" t="s">
        <v>25</v>
      </c>
      <c r="N134" s="15" t="s">
        <v>25</v>
      </c>
      <c r="O134" s="15" t="s">
        <v>25</v>
      </c>
      <c r="P134" s="15" t="s">
        <v>25</v>
      </c>
      <c r="Q134" s="15" t="s">
        <v>25</v>
      </c>
      <c r="R134" s="1">
        <v>55</v>
      </c>
      <c r="S134" s="15">
        <v>40</v>
      </c>
      <c r="T134" s="15">
        <v>48</v>
      </c>
      <c r="U134" s="35">
        <f t="shared" ref="U134" si="69">(R134*S134*T134)/1728</f>
        <v>61.111111111111114</v>
      </c>
      <c r="V134" s="39">
        <f t="shared" ref="V134" si="70">K134*I134+60</f>
        <v>1960</v>
      </c>
      <c r="W134" s="1">
        <v>5</v>
      </c>
      <c r="X134" s="1">
        <v>15.4</v>
      </c>
    </row>
    <row r="135" spans="1:25" x14ac:dyDescent="0.2">
      <c r="D135" s="51"/>
      <c r="J135" s="42"/>
      <c r="K135" s="1"/>
      <c r="L135" s="15"/>
      <c r="M135" s="15"/>
      <c r="N135" s="15"/>
      <c r="O135" s="15"/>
      <c r="P135" s="15"/>
      <c r="Q135" s="15"/>
      <c r="S135" s="15"/>
      <c r="T135" s="15"/>
      <c r="U135" s="35"/>
      <c r="V135" s="39"/>
    </row>
    <row r="136" spans="1:25" ht="15" x14ac:dyDescent="0.25">
      <c r="A136" s="32" t="s">
        <v>440</v>
      </c>
    </row>
    <row r="137" spans="1:25" ht="15" x14ac:dyDescent="0.25">
      <c r="A137" s="6" t="s">
        <v>441</v>
      </c>
      <c r="B137" s="33" t="s">
        <v>442</v>
      </c>
      <c r="C137" s="33">
        <v>1</v>
      </c>
      <c r="D137" s="34" t="s">
        <v>443</v>
      </c>
      <c r="E137" s="2" t="s">
        <v>25</v>
      </c>
      <c r="F137" s="33">
        <v>9</v>
      </c>
      <c r="G137" s="33">
        <v>15</v>
      </c>
      <c r="H137" s="33">
        <v>25</v>
      </c>
      <c r="I137" s="33">
        <v>23</v>
      </c>
      <c r="J137" s="40">
        <f>(F137*G137*H137)/1728</f>
        <v>1.953125</v>
      </c>
      <c r="K137" s="33">
        <v>60</v>
      </c>
      <c r="L137" s="33" t="s">
        <v>25</v>
      </c>
      <c r="M137" s="33" t="s">
        <v>25</v>
      </c>
      <c r="N137" s="33" t="s">
        <v>25</v>
      </c>
      <c r="O137" s="33" t="s">
        <v>25</v>
      </c>
      <c r="P137" s="33" t="s">
        <v>444</v>
      </c>
      <c r="Q137" s="33" t="s">
        <v>25</v>
      </c>
      <c r="R137" s="33">
        <v>78</v>
      </c>
      <c r="S137" s="33">
        <v>40</v>
      </c>
      <c r="T137" s="33">
        <v>48</v>
      </c>
      <c r="U137" s="35">
        <f t="shared" ref="U137" si="71">(R137*S137*T137)/1728</f>
        <v>86.666666666666671</v>
      </c>
      <c r="V137" s="48">
        <f>(I137*K137)+43</f>
        <v>1423</v>
      </c>
      <c r="W137" s="33">
        <v>5</v>
      </c>
      <c r="X137" s="33">
        <v>12</v>
      </c>
      <c r="Y137" s="1"/>
    </row>
  </sheetData>
  <mergeCells count="1">
    <mergeCell ref="W3:X3"/>
  </mergeCells>
  <phoneticPr fontId="12" type="noConversion"/>
  <pageMargins left="0.7" right="0.7" top="0.75" bottom="0.75" header="0.3" footer="0.3"/>
  <pageSetup paperSize="5" scale="62" orientation="landscape" r:id="rId1"/>
  <rowBreaks count="2" manualBreakCount="2">
    <brk id="58" max="23" man="1"/>
    <brk id="102" max="2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Espoma SKUs</vt:lpstr>
      <vt:lpstr>'Espoma SKUs'!Print_Area</vt:lpstr>
      <vt:lpstr>'Espoma SKUs'!Print_Titles</vt:lpstr>
    </vt:vector>
  </TitlesOfParts>
  <Manager/>
  <Company>TEC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White</dc:creator>
  <cp:keywords/>
  <dc:description/>
  <cp:lastModifiedBy>Maria White</cp:lastModifiedBy>
  <cp:revision/>
  <dcterms:created xsi:type="dcterms:W3CDTF">2016-06-06T18:22:09Z</dcterms:created>
  <dcterms:modified xsi:type="dcterms:W3CDTF">2025-09-24T17:56:54Z</dcterms:modified>
  <cp:category/>
  <cp:contentStatus/>
</cp:coreProperties>
</file>